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60" windowWidth="25605" windowHeight="16005"/>
  </bookViews>
  <sheets>
    <sheet name="Data Entry Sheet" sheetId="3" r:id="rId1"/>
    <sheet name="Data Analysis Sheet" sheetId="7" r:id="rId2"/>
    <sheet name="History Qs" sheetId="2" r:id="rId3"/>
    <sheet name="Admission Rec Qs" sheetId="5" r:id="rId4"/>
    <sheet name="Discharge Rec Qs " sheetId="6" r:id="rId5"/>
    <sheet name="Tables and Graphs" sheetId="4" r:id="rId6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4" l="1"/>
  <c r="C4" i="4"/>
  <c r="V103" i="3"/>
  <c r="AC101" i="3"/>
  <c r="J101" i="3"/>
  <c r="E103" i="3"/>
  <c r="C101" i="3"/>
  <c r="N113" i="3"/>
  <c r="N111" i="3"/>
  <c r="N109" i="3"/>
  <c r="N107" i="3"/>
  <c r="N105" i="3"/>
  <c r="I101" i="3"/>
  <c r="N103" i="3"/>
  <c r="N101" i="3"/>
  <c r="AO2" i="7"/>
  <c r="AO3" i="7"/>
  <c r="AO4" i="7"/>
  <c r="AO5" i="7"/>
  <c r="AO6" i="7"/>
  <c r="AO7" i="7"/>
  <c r="AO8" i="7"/>
  <c r="AO9" i="7"/>
  <c r="AO10" i="7"/>
  <c r="AO11" i="7"/>
  <c r="AO12" i="7"/>
  <c r="AO13" i="7"/>
  <c r="AO14" i="7"/>
  <c r="AO15" i="7"/>
  <c r="AO16" i="7"/>
  <c r="AO17" i="7"/>
  <c r="AO18" i="7"/>
  <c r="AO19" i="7"/>
  <c r="AO20" i="7"/>
  <c r="AO21" i="7"/>
  <c r="AO22" i="7"/>
  <c r="AO23" i="7"/>
  <c r="AO24" i="7"/>
  <c r="AO25" i="7"/>
  <c r="AO26" i="7"/>
  <c r="AO27" i="7"/>
  <c r="AO28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42" i="7"/>
  <c r="AO43" i="7"/>
  <c r="AO44" i="7"/>
  <c r="AO45" i="7"/>
  <c r="AO46" i="7"/>
  <c r="AO47" i="7"/>
  <c r="AO48" i="7"/>
  <c r="AO49" i="7"/>
  <c r="AO50" i="7"/>
  <c r="AO51" i="7"/>
  <c r="AO52" i="7"/>
  <c r="AO53" i="7"/>
  <c r="AO54" i="7"/>
  <c r="AO55" i="7"/>
  <c r="AO56" i="7"/>
  <c r="AO57" i="7"/>
  <c r="AO58" i="7"/>
  <c r="AO59" i="7"/>
  <c r="AO60" i="7"/>
  <c r="AO61" i="7"/>
  <c r="AO62" i="7"/>
  <c r="AO63" i="7"/>
  <c r="AO64" i="7"/>
  <c r="AO65" i="7"/>
  <c r="AO66" i="7"/>
  <c r="AO67" i="7"/>
  <c r="AO68" i="7"/>
  <c r="AO69" i="7"/>
  <c r="AO70" i="7"/>
  <c r="AO71" i="7"/>
  <c r="AO72" i="7"/>
  <c r="AO73" i="7"/>
  <c r="AO74" i="7"/>
  <c r="AO75" i="7"/>
  <c r="AO76" i="7"/>
  <c r="AO77" i="7"/>
  <c r="AO78" i="7"/>
  <c r="AO79" i="7"/>
  <c r="AO80" i="7"/>
  <c r="AO81" i="7"/>
  <c r="AO82" i="7"/>
  <c r="AO83" i="7"/>
  <c r="AO84" i="7"/>
  <c r="AO85" i="7"/>
  <c r="AO86" i="7"/>
  <c r="AO87" i="7"/>
  <c r="AO88" i="7"/>
  <c r="AO89" i="7"/>
  <c r="AO90" i="7"/>
  <c r="AO91" i="7"/>
  <c r="AO92" i="7"/>
  <c r="AO93" i="7"/>
  <c r="AO94" i="7"/>
  <c r="AO95" i="7"/>
  <c r="AO96" i="7"/>
  <c r="AO97" i="7"/>
  <c r="AO98" i="7"/>
  <c r="AO99" i="7"/>
  <c r="AO100" i="7"/>
  <c r="AO101" i="7"/>
  <c r="AS2" i="7"/>
  <c r="AS3" i="7"/>
  <c r="AS4" i="7"/>
  <c r="AS5" i="7"/>
  <c r="AS6" i="7"/>
  <c r="AS7" i="7"/>
  <c r="AS8" i="7"/>
  <c r="AS9" i="7"/>
  <c r="AS10" i="7"/>
  <c r="AS11" i="7"/>
  <c r="AS12" i="7"/>
  <c r="AS13" i="7"/>
  <c r="AS14" i="7"/>
  <c r="AS15" i="7"/>
  <c r="AS16" i="7"/>
  <c r="AS17" i="7"/>
  <c r="AS18" i="7"/>
  <c r="AS19" i="7"/>
  <c r="AS20" i="7"/>
  <c r="AS21" i="7"/>
  <c r="AS22" i="7"/>
  <c r="AS23" i="7"/>
  <c r="AS24" i="7"/>
  <c r="AS25" i="7"/>
  <c r="AS26" i="7"/>
  <c r="AS27" i="7"/>
  <c r="AS28" i="7"/>
  <c r="AS29" i="7"/>
  <c r="AS30" i="7"/>
  <c r="AS31" i="7"/>
  <c r="AS32" i="7"/>
  <c r="AS33" i="7"/>
  <c r="AS34" i="7"/>
  <c r="AS35" i="7"/>
  <c r="AS36" i="7"/>
  <c r="AS37" i="7"/>
  <c r="AS38" i="7"/>
  <c r="AS39" i="7"/>
  <c r="AS40" i="7"/>
  <c r="AS41" i="7"/>
  <c r="AS42" i="7"/>
  <c r="AS43" i="7"/>
  <c r="AS44" i="7"/>
  <c r="AS45" i="7"/>
  <c r="AS46" i="7"/>
  <c r="AS47" i="7"/>
  <c r="AS48" i="7"/>
  <c r="AS49" i="7"/>
  <c r="AS50" i="7"/>
  <c r="AS51" i="7"/>
  <c r="AS52" i="7"/>
  <c r="AS53" i="7"/>
  <c r="AS54" i="7"/>
  <c r="AS55" i="7"/>
  <c r="AS56" i="7"/>
  <c r="AS57" i="7"/>
  <c r="AS58" i="7"/>
  <c r="AS59" i="7"/>
  <c r="AS60" i="7"/>
  <c r="AS61" i="7"/>
  <c r="AS62" i="7"/>
  <c r="AS63" i="7"/>
  <c r="AS64" i="7"/>
  <c r="AS65" i="7"/>
  <c r="AS66" i="7"/>
  <c r="AS67" i="7"/>
  <c r="AS68" i="7"/>
  <c r="AS69" i="7"/>
  <c r="AS70" i="7"/>
  <c r="AS71" i="7"/>
  <c r="AS72" i="7"/>
  <c r="AS73" i="7"/>
  <c r="AS74" i="7"/>
  <c r="AS75" i="7"/>
  <c r="AS76" i="7"/>
  <c r="AS77" i="7"/>
  <c r="AS78" i="7"/>
  <c r="AS79" i="7"/>
  <c r="AS80" i="7"/>
  <c r="AS81" i="7"/>
  <c r="AS82" i="7"/>
  <c r="AS83" i="7"/>
  <c r="AS84" i="7"/>
  <c r="AS85" i="7"/>
  <c r="AS86" i="7"/>
  <c r="AS87" i="7"/>
  <c r="AS88" i="7"/>
  <c r="AS89" i="7"/>
  <c r="AS90" i="7"/>
  <c r="AS91" i="7"/>
  <c r="AS92" i="7"/>
  <c r="AS93" i="7"/>
  <c r="AS94" i="7"/>
  <c r="AS95" i="7"/>
  <c r="AS96" i="7"/>
  <c r="AS97" i="7"/>
  <c r="AS98" i="7"/>
  <c r="AS99" i="7"/>
  <c r="AS100" i="7"/>
  <c r="AS101" i="7"/>
  <c r="B42" i="6"/>
  <c r="AN2" i="7"/>
  <c r="AN3" i="7"/>
  <c r="AN4" i="7"/>
  <c r="AN5" i="7"/>
  <c r="AN6" i="7"/>
  <c r="AN7" i="7"/>
  <c r="AN8" i="7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2" i="7"/>
  <c r="AN43" i="7"/>
  <c r="AN44" i="7"/>
  <c r="AN45" i="7"/>
  <c r="AN46" i="7"/>
  <c r="AN47" i="7"/>
  <c r="AN48" i="7"/>
  <c r="AN49" i="7"/>
  <c r="AN50" i="7"/>
  <c r="AN51" i="7"/>
  <c r="AN52" i="7"/>
  <c r="AN53" i="7"/>
  <c r="AN54" i="7"/>
  <c r="AN55" i="7"/>
  <c r="AN56" i="7"/>
  <c r="AN57" i="7"/>
  <c r="AN58" i="7"/>
  <c r="AN59" i="7"/>
  <c r="AN60" i="7"/>
  <c r="AN61" i="7"/>
  <c r="AN62" i="7"/>
  <c r="AN63" i="7"/>
  <c r="AN64" i="7"/>
  <c r="AN65" i="7"/>
  <c r="AN66" i="7"/>
  <c r="AN67" i="7"/>
  <c r="AN68" i="7"/>
  <c r="AN69" i="7"/>
  <c r="AN70" i="7"/>
  <c r="AN71" i="7"/>
  <c r="AN72" i="7"/>
  <c r="AN73" i="7"/>
  <c r="AN74" i="7"/>
  <c r="AN75" i="7"/>
  <c r="AN76" i="7"/>
  <c r="AN77" i="7"/>
  <c r="AN78" i="7"/>
  <c r="AN79" i="7"/>
  <c r="AN80" i="7"/>
  <c r="AN81" i="7"/>
  <c r="AN82" i="7"/>
  <c r="AN83" i="7"/>
  <c r="AN84" i="7"/>
  <c r="AN85" i="7"/>
  <c r="AN86" i="7"/>
  <c r="AN87" i="7"/>
  <c r="AN88" i="7"/>
  <c r="AN89" i="7"/>
  <c r="AN90" i="7"/>
  <c r="AN91" i="7"/>
  <c r="AN92" i="7"/>
  <c r="AN93" i="7"/>
  <c r="AN94" i="7"/>
  <c r="AN95" i="7"/>
  <c r="AN96" i="7"/>
  <c r="AN97" i="7"/>
  <c r="AN98" i="7"/>
  <c r="AN99" i="7"/>
  <c r="AN100" i="7"/>
  <c r="AN101" i="7"/>
  <c r="B20" i="6"/>
  <c r="AQ100" i="7"/>
  <c r="AQ102" i="7"/>
  <c r="B31" i="6"/>
  <c r="AQ101" i="3"/>
  <c r="AP101" i="3"/>
  <c r="Q101" i="3"/>
  <c r="R107" i="3"/>
  <c r="R106" i="3"/>
  <c r="R105" i="3"/>
  <c r="R103" i="3"/>
  <c r="R102" i="3"/>
  <c r="R101" i="3"/>
  <c r="AS104" i="3"/>
  <c r="AR101" i="3"/>
  <c r="A61" i="4"/>
  <c r="AS102" i="3"/>
  <c r="AT102" i="3"/>
  <c r="AT103" i="3"/>
  <c r="B57" i="4"/>
  <c r="B61" i="4"/>
  <c r="AU102" i="3"/>
  <c r="AU103" i="3"/>
  <c r="C57" i="4"/>
  <c r="C61" i="4"/>
  <c r="AK96" i="7"/>
  <c r="AK98" i="7"/>
  <c r="AK99" i="7"/>
  <c r="AK100" i="7"/>
  <c r="AK95" i="7"/>
  <c r="AK2" i="7"/>
  <c r="AK3" i="7"/>
  <c r="AK4" i="7"/>
  <c r="AK5" i="7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K48" i="7"/>
  <c r="AK49" i="7"/>
  <c r="AK50" i="7"/>
  <c r="AK51" i="7"/>
  <c r="AK52" i="7"/>
  <c r="AK53" i="7"/>
  <c r="AK54" i="7"/>
  <c r="AK55" i="7"/>
  <c r="AK56" i="7"/>
  <c r="AK57" i="7"/>
  <c r="AK58" i="7"/>
  <c r="AK59" i="7"/>
  <c r="AK60" i="7"/>
  <c r="AK61" i="7"/>
  <c r="AK62" i="7"/>
  <c r="AK63" i="7"/>
  <c r="AK64" i="7"/>
  <c r="AK65" i="7"/>
  <c r="AK66" i="7"/>
  <c r="AK67" i="7"/>
  <c r="AK68" i="7"/>
  <c r="AK69" i="7"/>
  <c r="AK70" i="7"/>
  <c r="AK71" i="7"/>
  <c r="AK72" i="7"/>
  <c r="AK73" i="7"/>
  <c r="AK74" i="7"/>
  <c r="AK75" i="7"/>
  <c r="AK76" i="7"/>
  <c r="AK77" i="7"/>
  <c r="AK78" i="7"/>
  <c r="AK79" i="7"/>
  <c r="AK80" i="7"/>
  <c r="AK81" i="7"/>
  <c r="AK82" i="7"/>
  <c r="AK83" i="7"/>
  <c r="AK84" i="7"/>
  <c r="AK85" i="7"/>
  <c r="AK86" i="7"/>
  <c r="AK87" i="7"/>
  <c r="AK88" i="7"/>
  <c r="AK89" i="7"/>
  <c r="AK90" i="7"/>
  <c r="AK91" i="7"/>
  <c r="AK92" i="7"/>
  <c r="AK93" i="7"/>
  <c r="AK94" i="7"/>
  <c r="AK102" i="7"/>
  <c r="AK103" i="7"/>
  <c r="D57" i="4"/>
  <c r="D61" i="4"/>
  <c r="W101" i="3"/>
  <c r="B47" i="2"/>
  <c r="V101" i="3"/>
  <c r="B48" i="2"/>
  <c r="J103" i="3"/>
  <c r="AJ100" i="7"/>
  <c r="AJ99" i="7"/>
  <c r="AJ98" i="7"/>
  <c r="AJ97" i="7"/>
  <c r="AJ96" i="7"/>
  <c r="AJ95" i="7"/>
  <c r="AJ94" i="7"/>
  <c r="AJ93" i="7"/>
  <c r="AJ92" i="7"/>
  <c r="AJ91" i="7"/>
  <c r="AJ90" i="7"/>
  <c r="AJ89" i="7"/>
  <c r="AJ88" i="7"/>
  <c r="AJ87" i="7"/>
  <c r="AJ86" i="7"/>
  <c r="AJ85" i="7"/>
  <c r="AJ84" i="7"/>
  <c r="AJ83" i="7"/>
  <c r="AJ82" i="7"/>
  <c r="AJ81" i="7"/>
  <c r="AJ80" i="7"/>
  <c r="AJ79" i="7"/>
  <c r="AJ78" i="7"/>
  <c r="AJ77" i="7"/>
  <c r="AJ76" i="7"/>
  <c r="AJ75" i="7"/>
  <c r="AJ74" i="7"/>
  <c r="AJ73" i="7"/>
  <c r="AJ72" i="7"/>
  <c r="AJ71" i="7"/>
  <c r="AJ70" i="7"/>
  <c r="AJ69" i="7"/>
  <c r="AJ68" i="7"/>
  <c r="AJ67" i="7"/>
  <c r="AJ66" i="7"/>
  <c r="AJ65" i="7"/>
  <c r="AJ64" i="7"/>
  <c r="AJ63" i="7"/>
  <c r="AJ62" i="7"/>
  <c r="AJ61" i="7"/>
  <c r="AJ60" i="7"/>
  <c r="AJ59" i="7"/>
  <c r="AJ58" i="7"/>
  <c r="AJ57" i="7"/>
  <c r="AJ56" i="7"/>
  <c r="AJ55" i="7"/>
  <c r="AJ54" i="7"/>
  <c r="AJ53" i="7"/>
  <c r="AJ52" i="7"/>
  <c r="AJ51" i="7"/>
  <c r="AJ50" i="7"/>
  <c r="AJ49" i="7"/>
  <c r="AJ48" i="7"/>
  <c r="AJ47" i="7"/>
  <c r="AJ46" i="7"/>
  <c r="AJ45" i="7"/>
  <c r="AJ44" i="7"/>
  <c r="AJ43" i="7"/>
  <c r="AJ42" i="7"/>
  <c r="AJ41" i="7"/>
  <c r="AJ40" i="7"/>
  <c r="AJ39" i="7"/>
  <c r="AJ38" i="7"/>
  <c r="AJ37" i="7"/>
  <c r="AJ36" i="7"/>
  <c r="AJ35" i="7"/>
  <c r="AJ34" i="7"/>
  <c r="AJ33" i="7"/>
  <c r="AJ32" i="7"/>
  <c r="AJ31" i="7"/>
  <c r="AJ30" i="7"/>
  <c r="AJ29" i="7"/>
  <c r="AJ28" i="7"/>
  <c r="AJ27" i="7"/>
  <c r="AJ26" i="7"/>
  <c r="AJ25" i="7"/>
  <c r="AJ24" i="7"/>
  <c r="AJ23" i="7"/>
  <c r="AJ22" i="7"/>
  <c r="AJ21" i="7"/>
  <c r="AJ20" i="7"/>
  <c r="AJ19" i="7"/>
  <c r="AJ18" i="7"/>
  <c r="AJ17" i="7"/>
  <c r="AJ16" i="7"/>
  <c r="AJ15" i="7"/>
  <c r="AJ14" i="7"/>
  <c r="AJ13" i="7"/>
  <c r="AJ12" i="7"/>
  <c r="AJ11" i="7"/>
  <c r="AJ10" i="7"/>
  <c r="AJ9" i="7"/>
  <c r="AJ8" i="7"/>
  <c r="AJ7" i="7"/>
  <c r="AJ6" i="7"/>
  <c r="AJ5" i="7"/>
  <c r="AJ4" i="7"/>
  <c r="AJ3" i="7"/>
  <c r="AJ2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V100" i="7"/>
  <c r="AV99" i="7"/>
  <c r="AV98" i="7"/>
  <c r="AV97" i="7"/>
  <c r="AV96" i="7"/>
  <c r="AV95" i="7"/>
  <c r="AV94" i="7"/>
  <c r="AV93" i="7"/>
  <c r="AV92" i="7"/>
  <c r="AV91" i="7"/>
  <c r="AV90" i="7"/>
  <c r="AV89" i="7"/>
  <c r="AV88" i="7"/>
  <c r="AV87" i="7"/>
  <c r="AV86" i="7"/>
  <c r="AV85" i="7"/>
  <c r="AV84" i="7"/>
  <c r="AV83" i="7"/>
  <c r="AV82" i="7"/>
  <c r="AV81" i="7"/>
  <c r="AV80" i="7"/>
  <c r="AV79" i="7"/>
  <c r="AV78" i="7"/>
  <c r="AV77" i="7"/>
  <c r="AV76" i="7"/>
  <c r="AV75" i="7"/>
  <c r="AV74" i="7"/>
  <c r="AV73" i="7"/>
  <c r="AV72" i="7"/>
  <c r="AV71" i="7"/>
  <c r="AV70" i="7"/>
  <c r="AV69" i="7"/>
  <c r="AV68" i="7"/>
  <c r="AV67" i="7"/>
  <c r="AV66" i="7"/>
  <c r="AV65" i="7"/>
  <c r="AV64" i="7"/>
  <c r="AV63" i="7"/>
  <c r="AV62" i="7"/>
  <c r="AV61" i="7"/>
  <c r="AV60" i="7"/>
  <c r="AV59" i="7"/>
  <c r="AV58" i="7"/>
  <c r="AV57" i="7"/>
  <c r="AV56" i="7"/>
  <c r="AV55" i="7"/>
  <c r="AV54" i="7"/>
  <c r="AV53" i="7"/>
  <c r="AV52" i="7"/>
  <c r="AV51" i="7"/>
  <c r="AV50" i="7"/>
  <c r="AV49" i="7"/>
  <c r="AV48" i="7"/>
  <c r="AV47" i="7"/>
  <c r="AV46" i="7"/>
  <c r="AV45" i="7"/>
  <c r="AV44" i="7"/>
  <c r="AV43" i="7"/>
  <c r="AV42" i="7"/>
  <c r="AV41" i="7"/>
  <c r="AV40" i="7"/>
  <c r="AV39" i="7"/>
  <c r="AV38" i="7"/>
  <c r="AV37" i="7"/>
  <c r="AV36" i="7"/>
  <c r="AV35" i="7"/>
  <c r="AV34" i="7"/>
  <c r="AV33" i="7"/>
  <c r="AV32" i="7"/>
  <c r="AV31" i="7"/>
  <c r="AV30" i="7"/>
  <c r="AV29" i="7"/>
  <c r="AV28" i="7"/>
  <c r="AV27" i="7"/>
  <c r="AV26" i="7"/>
  <c r="AV25" i="7"/>
  <c r="AV24" i="7"/>
  <c r="AV23" i="7"/>
  <c r="AV22" i="7"/>
  <c r="AV21" i="7"/>
  <c r="AV20" i="7"/>
  <c r="AV19" i="7"/>
  <c r="AV18" i="7"/>
  <c r="AV17" i="7"/>
  <c r="AV16" i="7"/>
  <c r="AV15" i="7"/>
  <c r="AV14" i="7"/>
  <c r="AV13" i="7"/>
  <c r="AV12" i="7"/>
  <c r="AV11" i="7"/>
  <c r="AV10" i="7"/>
  <c r="AV9" i="7"/>
  <c r="AV8" i="7"/>
  <c r="AV7" i="7"/>
  <c r="AV6" i="7"/>
  <c r="AV5" i="7"/>
  <c r="AV4" i="7"/>
  <c r="AV3" i="7"/>
  <c r="AV2" i="7"/>
  <c r="AT100" i="7"/>
  <c r="AT99" i="7"/>
  <c r="AT98" i="7"/>
  <c r="AT97" i="7"/>
  <c r="AT96" i="7"/>
  <c r="AT95" i="7"/>
  <c r="AT94" i="7"/>
  <c r="AT93" i="7"/>
  <c r="AT92" i="7"/>
  <c r="AT91" i="7"/>
  <c r="AT90" i="7"/>
  <c r="AT89" i="7"/>
  <c r="AT88" i="7"/>
  <c r="AT87" i="7"/>
  <c r="AT86" i="7"/>
  <c r="AT85" i="7"/>
  <c r="AT84" i="7"/>
  <c r="AT83" i="7"/>
  <c r="AT82" i="7"/>
  <c r="AT81" i="7"/>
  <c r="AT80" i="7"/>
  <c r="AT79" i="7"/>
  <c r="AT78" i="7"/>
  <c r="AT77" i="7"/>
  <c r="AT76" i="7"/>
  <c r="AT75" i="7"/>
  <c r="AT74" i="7"/>
  <c r="AT73" i="7"/>
  <c r="AT72" i="7"/>
  <c r="AT71" i="7"/>
  <c r="AT70" i="7"/>
  <c r="AT69" i="7"/>
  <c r="AT68" i="7"/>
  <c r="AT67" i="7"/>
  <c r="AT66" i="7"/>
  <c r="AT65" i="7"/>
  <c r="AT64" i="7"/>
  <c r="AT63" i="7"/>
  <c r="AT62" i="7"/>
  <c r="AT61" i="7"/>
  <c r="AT60" i="7"/>
  <c r="AT59" i="7"/>
  <c r="AT58" i="7"/>
  <c r="AT57" i="7"/>
  <c r="AT56" i="7"/>
  <c r="AT55" i="7"/>
  <c r="AT54" i="7"/>
  <c r="AT53" i="7"/>
  <c r="AT52" i="7"/>
  <c r="AT51" i="7"/>
  <c r="AT50" i="7"/>
  <c r="AT49" i="7"/>
  <c r="AT48" i="7"/>
  <c r="AT47" i="7"/>
  <c r="AT46" i="7"/>
  <c r="AT45" i="7"/>
  <c r="AT44" i="7"/>
  <c r="AT43" i="7"/>
  <c r="AT42" i="7"/>
  <c r="AT41" i="7"/>
  <c r="AT40" i="7"/>
  <c r="AT39" i="7"/>
  <c r="AT38" i="7"/>
  <c r="AT37" i="7"/>
  <c r="AT36" i="7"/>
  <c r="AT3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T22" i="7"/>
  <c r="AT21" i="7"/>
  <c r="AT20" i="7"/>
  <c r="AT19" i="7"/>
  <c r="AT18" i="7"/>
  <c r="AT17" i="7"/>
  <c r="AT16" i="7"/>
  <c r="AT15" i="7"/>
  <c r="AT14" i="7"/>
  <c r="AT13" i="7"/>
  <c r="AT12" i="7"/>
  <c r="AT11" i="7"/>
  <c r="AT10" i="7"/>
  <c r="AT9" i="7"/>
  <c r="AT8" i="7"/>
  <c r="AT7" i="7"/>
  <c r="AT6" i="7"/>
  <c r="AT5" i="7"/>
  <c r="AT4" i="7"/>
  <c r="AT3" i="7"/>
  <c r="AT2" i="7"/>
  <c r="AU100" i="7"/>
  <c r="AU99" i="7"/>
  <c r="AU98" i="7"/>
  <c r="AU97" i="7"/>
  <c r="AU96" i="7"/>
  <c r="AU95" i="7"/>
  <c r="AU94" i="7"/>
  <c r="AU93" i="7"/>
  <c r="AU92" i="7"/>
  <c r="AU91" i="7"/>
  <c r="AU90" i="7"/>
  <c r="AU89" i="7"/>
  <c r="AU88" i="7"/>
  <c r="AU87" i="7"/>
  <c r="AU86" i="7"/>
  <c r="AU85" i="7"/>
  <c r="AU84" i="7"/>
  <c r="AU83" i="7"/>
  <c r="AU82" i="7"/>
  <c r="AU81" i="7"/>
  <c r="AU80" i="7"/>
  <c r="AU79" i="7"/>
  <c r="AU78" i="7"/>
  <c r="AU77" i="7"/>
  <c r="AU76" i="7"/>
  <c r="AU75" i="7"/>
  <c r="AU74" i="7"/>
  <c r="AU73" i="7"/>
  <c r="AU72" i="7"/>
  <c r="AU71" i="7"/>
  <c r="AU70" i="7"/>
  <c r="AU69" i="7"/>
  <c r="AU68" i="7"/>
  <c r="AU67" i="7"/>
  <c r="AU66" i="7"/>
  <c r="AU65" i="7"/>
  <c r="AU64" i="7"/>
  <c r="AU63" i="7"/>
  <c r="AU62" i="7"/>
  <c r="AU61" i="7"/>
  <c r="AU60" i="7"/>
  <c r="AU59" i="7"/>
  <c r="AU58" i="7"/>
  <c r="AU57" i="7"/>
  <c r="AU56" i="7"/>
  <c r="AU55" i="7"/>
  <c r="AU54" i="7"/>
  <c r="AU53" i="7"/>
  <c r="AU52" i="7"/>
  <c r="AU51" i="7"/>
  <c r="AU50" i="7"/>
  <c r="AU49" i="7"/>
  <c r="AU48" i="7"/>
  <c r="AU47" i="7"/>
  <c r="AU46" i="7"/>
  <c r="AU45" i="7"/>
  <c r="AU44" i="7"/>
  <c r="AU43" i="7"/>
  <c r="AU42" i="7"/>
  <c r="AU41" i="7"/>
  <c r="AU40" i="7"/>
  <c r="AU39" i="7"/>
  <c r="AU38" i="7"/>
  <c r="AU37" i="7"/>
  <c r="AU36" i="7"/>
  <c r="AU35" i="7"/>
  <c r="AU34" i="7"/>
  <c r="AU33" i="7"/>
  <c r="AU32" i="7"/>
  <c r="AU31" i="7"/>
  <c r="AU30" i="7"/>
  <c r="AU29" i="7"/>
  <c r="AU28" i="7"/>
  <c r="AU27" i="7"/>
  <c r="AU26" i="7"/>
  <c r="AU25" i="7"/>
  <c r="AU24" i="7"/>
  <c r="AU23" i="7"/>
  <c r="AU22" i="7"/>
  <c r="AU21" i="7"/>
  <c r="AU20" i="7"/>
  <c r="AU19" i="7"/>
  <c r="AU18" i="7"/>
  <c r="AU17" i="7"/>
  <c r="AU16" i="7"/>
  <c r="AU15" i="7"/>
  <c r="AU14" i="7"/>
  <c r="AU13" i="7"/>
  <c r="AU12" i="7"/>
  <c r="AU11" i="7"/>
  <c r="AU10" i="7"/>
  <c r="AU9" i="7"/>
  <c r="AU8" i="7"/>
  <c r="AU7" i="7"/>
  <c r="AU6" i="7"/>
  <c r="AU5" i="7"/>
  <c r="AU4" i="7"/>
  <c r="AU3" i="7"/>
  <c r="AU2" i="7"/>
  <c r="AR100" i="7"/>
  <c r="AR99" i="7"/>
  <c r="AR98" i="7"/>
  <c r="AR97" i="7"/>
  <c r="AR96" i="7"/>
  <c r="AR95" i="7"/>
  <c r="AR94" i="7"/>
  <c r="AR93" i="7"/>
  <c r="AR92" i="7"/>
  <c r="AR91" i="7"/>
  <c r="AR90" i="7"/>
  <c r="AR89" i="7"/>
  <c r="AR88" i="7"/>
  <c r="AR87" i="7"/>
  <c r="AR86" i="7"/>
  <c r="AR85" i="7"/>
  <c r="AR84" i="7"/>
  <c r="AR83" i="7"/>
  <c r="AR82" i="7"/>
  <c r="AR81" i="7"/>
  <c r="AR80" i="7"/>
  <c r="AR79" i="7"/>
  <c r="AR78" i="7"/>
  <c r="AR77" i="7"/>
  <c r="AR76" i="7"/>
  <c r="AR75" i="7"/>
  <c r="AR74" i="7"/>
  <c r="AR73" i="7"/>
  <c r="AR72" i="7"/>
  <c r="AR71" i="7"/>
  <c r="AR70" i="7"/>
  <c r="AR69" i="7"/>
  <c r="AR68" i="7"/>
  <c r="AR67" i="7"/>
  <c r="AR66" i="7"/>
  <c r="AR65" i="7"/>
  <c r="AR64" i="7"/>
  <c r="AR63" i="7"/>
  <c r="AR62" i="7"/>
  <c r="AR61" i="7"/>
  <c r="AR60" i="7"/>
  <c r="AR59" i="7"/>
  <c r="AR58" i="7"/>
  <c r="AR57" i="7"/>
  <c r="AR56" i="7"/>
  <c r="AR55" i="7"/>
  <c r="AR54" i="7"/>
  <c r="AR53" i="7"/>
  <c r="AR52" i="7"/>
  <c r="AR51" i="7"/>
  <c r="AR50" i="7"/>
  <c r="AR49" i="7"/>
  <c r="AR48" i="7"/>
  <c r="AR47" i="7"/>
  <c r="AR46" i="7"/>
  <c r="AR45" i="7"/>
  <c r="AR44" i="7"/>
  <c r="AR43" i="7"/>
  <c r="AR42" i="7"/>
  <c r="AR41" i="7"/>
  <c r="AR40" i="7"/>
  <c r="AR39" i="7"/>
  <c r="AR38" i="7"/>
  <c r="AR37" i="7"/>
  <c r="AR36" i="7"/>
  <c r="AR35" i="7"/>
  <c r="AR34" i="7"/>
  <c r="AR33" i="7"/>
  <c r="AR32" i="7"/>
  <c r="AR31" i="7"/>
  <c r="AR30" i="7"/>
  <c r="AR29" i="7"/>
  <c r="AR28" i="7"/>
  <c r="AR27" i="7"/>
  <c r="AR26" i="7"/>
  <c r="AR25" i="7"/>
  <c r="AR24" i="7"/>
  <c r="AR23" i="7"/>
  <c r="AR22" i="7"/>
  <c r="AR21" i="7"/>
  <c r="AR20" i="7"/>
  <c r="AR19" i="7"/>
  <c r="AR18" i="7"/>
  <c r="AR17" i="7"/>
  <c r="AR16" i="7"/>
  <c r="AR15" i="7"/>
  <c r="AR14" i="7"/>
  <c r="AR13" i="7"/>
  <c r="AR12" i="7"/>
  <c r="AR11" i="7"/>
  <c r="AR10" i="7"/>
  <c r="AR9" i="7"/>
  <c r="AR8" i="7"/>
  <c r="AR7" i="7"/>
  <c r="AR6" i="7"/>
  <c r="AR5" i="7"/>
  <c r="AR4" i="7"/>
  <c r="AR3" i="7"/>
  <c r="AR2" i="7"/>
  <c r="AQ99" i="7"/>
  <c r="AQ98" i="7"/>
  <c r="AQ97" i="7"/>
  <c r="AQ96" i="7"/>
  <c r="AQ95" i="7"/>
  <c r="AQ94" i="7"/>
  <c r="AQ93" i="7"/>
  <c r="AQ92" i="7"/>
  <c r="AQ91" i="7"/>
  <c r="AQ90" i="7"/>
  <c r="AQ89" i="7"/>
  <c r="AQ88" i="7"/>
  <c r="AQ87" i="7"/>
  <c r="AQ86" i="7"/>
  <c r="AQ85" i="7"/>
  <c r="AQ84" i="7"/>
  <c r="AQ83" i="7"/>
  <c r="AQ82" i="7"/>
  <c r="AQ81" i="7"/>
  <c r="AQ80" i="7"/>
  <c r="AQ79" i="7"/>
  <c r="AQ78" i="7"/>
  <c r="AQ77" i="7"/>
  <c r="AQ76" i="7"/>
  <c r="AQ75" i="7"/>
  <c r="AQ74" i="7"/>
  <c r="AQ73" i="7"/>
  <c r="AQ72" i="7"/>
  <c r="AQ71" i="7"/>
  <c r="AQ70" i="7"/>
  <c r="AQ69" i="7"/>
  <c r="AQ68" i="7"/>
  <c r="AQ67" i="7"/>
  <c r="AQ66" i="7"/>
  <c r="AQ65" i="7"/>
  <c r="AQ64" i="7"/>
  <c r="AQ63" i="7"/>
  <c r="AQ62" i="7"/>
  <c r="AQ61" i="7"/>
  <c r="AQ60" i="7"/>
  <c r="AQ59" i="7"/>
  <c r="AQ58" i="7"/>
  <c r="AQ57" i="7"/>
  <c r="AQ56" i="7"/>
  <c r="AQ55" i="7"/>
  <c r="AQ54" i="7"/>
  <c r="AQ53" i="7"/>
  <c r="AQ52" i="7"/>
  <c r="AQ51" i="7"/>
  <c r="AQ50" i="7"/>
  <c r="AQ49" i="7"/>
  <c r="AQ48" i="7"/>
  <c r="AQ47" i="7"/>
  <c r="AQ46" i="7"/>
  <c r="AQ45" i="7"/>
  <c r="AQ44" i="7"/>
  <c r="AQ43" i="7"/>
  <c r="AQ42" i="7"/>
  <c r="AQ41" i="7"/>
  <c r="AQ40" i="7"/>
  <c r="AQ39" i="7"/>
  <c r="AQ38" i="7"/>
  <c r="AQ37" i="7"/>
  <c r="AQ36" i="7"/>
  <c r="AQ35" i="7"/>
  <c r="AQ34" i="7"/>
  <c r="AQ33" i="7"/>
  <c r="AQ32" i="7"/>
  <c r="AQ31" i="7"/>
  <c r="AQ30" i="7"/>
  <c r="AQ29" i="7"/>
  <c r="AQ28" i="7"/>
  <c r="AQ27" i="7"/>
  <c r="AQ26" i="7"/>
  <c r="AQ25" i="7"/>
  <c r="AQ24" i="7"/>
  <c r="AQ23" i="7"/>
  <c r="AQ22" i="7"/>
  <c r="AQ21" i="7"/>
  <c r="AQ20" i="7"/>
  <c r="AQ19" i="7"/>
  <c r="AQ18" i="7"/>
  <c r="AQ17" i="7"/>
  <c r="AQ16" i="7"/>
  <c r="AQ15" i="7"/>
  <c r="AQ14" i="7"/>
  <c r="AQ13" i="7"/>
  <c r="AQ12" i="7"/>
  <c r="AQ11" i="7"/>
  <c r="AQ10" i="7"/>
  <c r="AQ9" i="7"/>
  <c r="AQ8" i="7"/>
  <c r="AQ7" i="7"/>
  <c r="AQ6" i="7"/>
  <c r="AQ5" i="7"/>
  <c r="AQ4" i="7"/>
  <c r="AQ3" i="7"/>
  <c r="AQ2" i="7"/>
  <c r="AE100" i="7"/>
  <c r="AE99" i="7"/>
  <c r="AE98" i="7"/>
  <c r="AE97" i="7"/>
  <c r="AE96" i="7"/>
  <c r="AE95" i="7"/>
  <c r="AE94" i="7"/>
  <c r="AE93" i="7"/>
  <c r="AE92" i="7"/>
  <c r="AE91" i="7"/>
  <c r="AE90" i="7"/>
  <c r="AE89" i="7"/>
  <c r="AE88" i="7"/>
  <c r="AE87" i="7"/>
  <c r="AE86" i="7"/>
  <c r="AE85" i="7"/>
  <c r="AE84" i="7"/>
  <c r="AE83" i="7"/>
  <c r="AE82" i="7"/>
  <c r="AE81" i="7"/>
  <c r="AE80" i="7"/>
  <c r="AE79" i="7"/>
  <c r="AE78" i="7"/>
  <c r="AE77" i="7"/>
  <c r="AE76" i="7"/>
  <c r="AE75" i="7"/>
  <c r="AE74" i="7"/>
  <c r="AE73" i="7"/>
  <c r="AE72" i="7"/>
  <c r="AE71" i="7"/>
  <c r="AE70" i="7"/>
  <c r="AE69" i="7"/>
  <c r="AE68" i="7"/>
  <c r="AE67" i="7"/>
  <c r="AE66" i="7"/>
  <c r="AE65" i="7"/>
  <c r="AE64" i="7"/>
  <c r="AE63" i="7"/>
  <c r="AE62" i="7"/>
  <c r="AE61" i="7"/>
  <c r="AE60" i="7"/>
  <c r="AE59" i="7"/>
  <c r="AE58" i="7"/>
  <c r="AE57" i="7"/>
  <c r="AE56" i="7"/>
  <c r="AE55" i="7"/>
  <c r="AE54" i="7"/>
  <c r="AE53" i="7"/>
  <c r="AE52" i="7"/>
  <c r="AE51" i="7"/>
  <c r="AE50" i="7"/>
  <c r="AE49" i="7"/>
  <c r="AE48" i="7"/>
  <c r="AE47" i="7"/>
  <c r="AE46" i="7"/>
  <c r="AE45" i="7"/>
  <c r="AE44" i="7"/>
  <c r="AE43" i="7"/>
  <c r="AE42" i="7"/>
  <c r="AE41" i="7"/>
  <c r="AE40" i="7"/>
  <c r="AE39" i="7"/>
  <c r="AE38" i="7"/>
  <c r="AE37" i="7"/>
  <c r="AE36" i="7"/>
  <c r="AE35" i="7"/>
  <c r="AE34" i="7"/>
  <c r="AE33" i="7"/>
  <c r="AE32" i="7"/>
  <c r="AE31" i="7"/>
  <c r="AE30" i="7"/>
  <c r="AE29" i="7"/>
  <c r="AE28" i="7"/>
  <c r="AE27" i="7"/>
  <c r="AE26" i="7"/>
  <c r="AE25" i="7"/>
  <c r="AE24" i="7"/>
  <c r="AE23" i="7"/>
  <c r="AE22" i="7"/>
  <c r="AE21" i="7"/>
  <c r="AE20" i="7"/>
  <c r="AE19" i="7"/>
  <c r="AE18" i="7"/>
  <c r="AE17" i="7"/>
  <c r="AE16" i="7"/>
  <c r="AE15" i="7"/>
  <c r="AE14" i="7"/>
  <c r="AE13" i="7"/>
  <c r="AE12" i="7"/>
  <c r="AE11" i="7"/>
  <c r="AE10" i="7"/>
  <c r="AE9" i="7"/>
  <c r="AE8" i="7"/>
  <c r="AE7" i="7"/>
  <c r="AE6" i="7"/>
  <c r="AE5" i="7"/>
  <c r="AE4" i="7"/>
  <c r="AE3" i="7"/>
  <c r="AE2" i="7"/>
  <c r="AD100" i="7"/>
  <c r="AD99" i="7"/>
  <c r="AD98" i="7"/>
  <c r="AD97" i="7"/>
  <c r="AD96" i="7"/>
  <c r="AD95" i="7"/>
  <c r="AD94" i="7"/>
  <c r="AD93" i="7"/>
  <c r="AD92" i="7"/>
  <c r="AD91" i="7"/>
  <c r="AD90" i="7"/>
  <c r="AD89" i="7"/>
  <c r="AD88" i="7"/>
  <c r="AD87" i="7"/>
  <c r="AD86" i="7"/>
  <c r="AD85" i="7"/>
  <c r="AD84" i="7"/>
  <c r="AD83" i="7"/>
  <c r="AD82" i="7"/>
  <c r="AD81" i="7"/>
  <c r="AD80" i="7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AD63" i="7"/>
  <c r="AD62" i="7"/>
  <c r="AD61" i="7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AD44" i="7"/>
  <c r="AD43" i="7"/>
  <c r="AD42" i="7"/>
  <c r="AD41" i="7"/>
  <c r="AD40" i="7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AD5" i="7"/>
  <c r="AD4" i="7"/>
  <c r="AD3" i="7"/>
  <c r="AD2" i="7"/>
  <c r="AC100" i="7"/>
  <c r="AC99" i="7"/>
  <c r="AC98" i="7"/>
  <c r="AC97" i="7"/>
  <c r="AC96" i="7"/>
  <c r="AC95" i="7"/>
  <c r="AC94" i="7"/>
  <c r="AC93" i="7"/>
  <c r="AC92" i="7"/>
  <c r="AC91" i="7"/>
  <c r="AC90" i="7"/>
  <c r="AC89" i="7"/>
  <c r="AC88" i="7"/>
  <c r="AC87" i="7"/>
  <c r="AC86" i="7"/>
  <c r="AC85" i="7"/>
  <c r="AC84" i="7"/>
  <c r="AC83" i="7"/>
  <c r="AC82" i="7"/>
  <c r="AC81" i="7"/>
  <c r="AC80" i="7"/>
  <c r="AC79" i="7"/>
  <c r="AC78" i="7"/>
  <c r="AC77" i="7"/>
  <c r="AC76" i="7"/>
  <c r="AC75" i="7"/>
  <c r="AC74" i="7"/>
  <c r="AC73" i="7"/>
  <c r="AC72" i="7"/>
  <c r="AC71" i="7"/>
  <c r="AC70" i="7"/>
  <c r="AC69" i="7"/>
  <c r="AC68" i="7"/>
  <c r="AC67" i="7"/>
  <c r="AC66" i="7"/>
  <c r="AC65" i="7"/>
  <c r="AC64" i="7"/>
  <c r="AC63" i="7"/>
  <c r="AC62" i="7"/>
  <c r="AC61" i="7"/>
  <c r="AC60" i="7"/>
  <c r="AC59" i="7"/>
  <c r="AC58" i="7"/>
  <c r="AC57" i="7"/>
  <c r="AC56" i="7"/>
  <c r="AC55" i="7"/>
  <c r="AC54" i="7"/>
  <c r="AC53" i="7"/>
  <c r="AC52" i="7"/>
  <c r="AC51" i="7"/>
  <c r="AC50" i="7"/>
  <c r="AC49" i="7"/>
  <c r="AC48" i="7"/>
  <c r="AC47" i="7"/>
  <c r="AC46" i="7"/>
  <c r="AC45" i="7"/>
  <c r="AC44" i="7"/>
  <c r="AC43" i="7"/>
  <c r="AC42" i="7"/>
  <c r="AC41" i="7"/>
  <c r="AC40" i="7"/>
  <c r="AC39" i="7"/>
  <c r="AC38" i="7"/>
  <c r="AC37" i="7"/>
  <c r="AC36" i="7"/>
  <c r="AC35" i="7"/>
  <c r="AC34" i="7"/>
  <c r="AC33" i="7"/>
  <c r="AC32" i="7"/>
  <c r="AC31" i="7"/>
  <c r="AC30" i="7"/>
  <c r="AC29" i="7"/>
  <c r="AC28" i="7"/>
  <c r="AC27" i="7"/>
  <c r="AC26" i="7"/>
  <c r="AC25" i="7"/>
  <c r="AC24" i="7"/>
  <c r="AC23" i="7"/>
  <c r="AC22" i="7"/>
  <c r="AC21" i="7"/>
  <c r="AC20" i="7"/>
  <c r="AC19" i="7"/>
  <c r="AC18" i="7"/>
  <c r="AC17" i="7"/>
  <c r="AC16" i="7"/>
  <c r="AC15" i="7"/>
  <c r="AC14" i="7"/>
  <c r="AC13" i="7"/>
  <c r="AC12" i="7"/>
  <c r="AC11" i="7"/>
  <c r="AC10" i="7"/>
  <c r="AC9" i="7"/>
  <c r="AC8" i="7"/>
  <c r="AC7" i="7"/>
  <c r="AC6" i="7"/>
  <c r="AC5" i="7"/>
  <c r="AC4" i="7"/>
  <c r="AC3" i="7"/>
  <c r="AC2" i="7"/>
  <c r="AB100" i="7"/>
  <c r="AB99" i="7"/>
  <c r="AB98" i="7"/>
  <c r="AB97" i="7"/>
  <c r="AB96" i="7"/>
  <c r="AB95" i="7"/>
  <c r="AB94" i="7"/>
  <c r="AB93" i="7"/>
  <c r="AB92" i="7"/>
  <c r="AB91" i="7"/>
  <c r="AB90" i="7"/>
  <c r="AB89" i="7"/>
  <c r="AB88" i="7"/>
  <c r="AB87" i="7"/>
  <c r="AB86" i="7"/>
  <c r="AB85" i="7"/>
  <c r="AB84" i="7"/>
  <c r="AB83" i="7"/>
  <c r="AB82" i="7"/>
  <c r="AB81" i="7"/>
  <c r="AB80" i="7"/>
  <c r="AB79" i="7"/>
  <c r="AB78" i="7"/>
  <c r="AB77" i="7"/>
  <c r="AB76" i="7"/>
  <c r="AB75" i="7"/>
  <c r="AB74" i="7"/>
  <c r="AB73" i="7"/>
  <c r="AB72" i="7"/>
  <c r="AB71" i="7"/>
  <c r="AB70" i="7"/>
  <c r="AB69" i="7"/>
  <c r="AB68" i="7"/>
  <c r="AB67" i="7"/>
  <c r="AB66" i="7"/>
  <c r="AB65" i="7"/>
  <c r="AB64" i="7"/>
  <c r="AB63" i="7"/>
  <c r="AB62" i="7"/>
  <c r="AB61" i="7"/>
  <c r="AB60" i="7"/>
  <c r="AB59" i="7"/>
  <c r="AB58" i="7"/>
  <c r="AB57" i="7"/>
  <c r="AB56" i="7"/>
  <c r="AB55" i="7"/>
  <c r="AB54" i="7"/>
  <c r="AB53" i="7"/>
  <c r="AB52" i="7"/>
  <c r="AB51" i="7"/>
  <c r="AB50" i="7"/>
  <c r="AB49" i="7"/>
  <c r="AB48" i="7"/>
  <c r="AB47" i="7"/>
  <c r="AB46" i="7"/>
  <c r="AB45" i="7"/>
  <c r="AB44" i="7"/>
  <c r="AB43" i="7"/>
  <c r="AB42" i="7"/>
  <c r="AB41" i="7"/>
  <c r="AB40" i="7"/>
  <c r="AB39" i="7"/>
  <c r="AB38" i="7"/>
  <c r="AB37" i="7"/>
  <c r="AB36" i="7"/>
  <c r="AB35" i="7"/>
  <c r="AB34" i="7"/>
  <c r="AB33" i="7"/>
  <c r="AB32" i="7"/>
  <c r="AB31" i="7"/>
  <c r="AB30" i="7"/>
  <c r="AB29" i="7"/>
  <c r="AB28" i="7"/>
  <c r="AB27" i="7"/>
  <c r="AB26" i="7"/>
  <c r="AB25" i="7"/>
  <c r="AB24" i="7"/>
  <c r="AB23" i="7"/>
  <c r="AB22" i="7"/>
  <c r="AB21" i="7"/>
  <c r="AB20" i="7"/>
  <c r="AB19" i="7"/>
  <c r="AB18" i="7"/>
  <c r="AB17" i="7"/>
  <c r="AB16" i="7"/>
  <c r="AB15" i="7"/>
  <c r="AB14" i="7"/>
  <c r="AB13" i="7"/>
  <c r="AB12" i="7"/>
  <c r="AB11" i="7"/>
  <c r="AB10" i="7"/>
  <c r="AB9" i="7"/>
  <c r="AB8" i="7"/>
  <c r="AB7" i="7"/>
  <c r="AB6" i="7"/>
  <c r="AB5" i="7"/>
  <c r="AB4" i="7"/>
  <c r="AB3" i="7"/>
  <c r="AB2" i="7"/>
  <c r="AA100" i="7"/>
  <c r="AA99" i="7"/>
  <c r="AA98" i="7"/>
  <c r="AA97" i="7"/>
  <c r="AA96" i="7"/>
  <c r="AA95" i="7"/>
  <c r="AA94" i="7"/>
  <c r="AA93" i="7"/>
  <c r="AA92" i="7"/>
  <c r="AA91" i="7"/>
  <c r="AA90" i="7"/>
  <c r="AA89" i="7"/>
  <c r="AA88" i="7"/>
  <c r="AA87" i="7"/>
  <c r="AA86" i="7"/>
  <c r="AA85" i="7"/>
  <c r="AA84" i="7"/>
  <c r="AA83" i="7"/>
  <c r="AA82" i="7"/>
  <c r="AA81" i="7"/>
  <c r="AA80" i="7"/>
  <c r="AA79" i="7"/>
  <c r="AA78" i="7"/>
  <c r="AA77" i="7"/>
  <c r="AA76" i="7"/>
  <c r="AA75" i="7"/>
  <c r="AA74" i="7"/>
  <c r="AA73" i="7"/>
  <c r="AA72" i="7"/>
  <c r="AA71" i="7"/>
  <c r="AA70" i="7"/>
  <c r="AA69" i="7"/>
  <c r="AA68" i="7"/>
  <c r="AA67" i="7"/>
  <c r="AA66" i="7"/>
  <c r="AA65" i="7"/>
  <c r="AA64" i="7"/>
  <c r="AA63" i="7"/>
  <c r="AA62" i="7"/>
  <c r="AA61" i="7"/>
  <c r="AA60" i="7"/>
  <c r="AA59" i="7"/>
  <c r="AA58" i="7"/>
  <c r="AA57" i="7"/>
  <c r="AA56" i="7"/>
  <c r="AA55" i="7"/>
  <c r="AA54" i="7"/>
  <c r="AA53" i="7"/>
  <c r="AA52" i="7"/>
  <c r="AA51" i="7"/>
  <c r="AA50" i="7"/>
  <c r="AA49" i="7"/>
  <c r="AA48" i="7"/>
  <c r="AA47" i="7"/>
  <c r="AA46" i="7"/>
  <c r="AA45" i="7"/>
  <c r="AA44" i="7"/>
  <c r="AA43" i="7"/>
  <c r="AA42" i="7"/>
  <c r="AA41" i="7"/>
  <c r="AA40" i="7"/>
  <c r="AA39" i="7"/>
  <c r="AA38" i="7"/>
  <c r="AA37" i="7"/>
  <c r="AA36" i="7"/>
  <c r="AA35" i="7"/>
  <c r="AA34" i="7"/>
  <c r="AA33" i="7"/>
  <c r="AA32" i="7"/>
  <c r="AA31" i="7"/>
  <c r="AA30" i="7"/>
  <c r="AA29" i="7"/>
  <c r="AA28" i="7"/>
  <c r="AA27" i="7"/>
  <c r="AA26" i="7"/>
  <c r="AA25" i="7"/>
  <c r="AA24" i="7"/>
  <c r="AA23" i="7"/>
  <c r="AA22" i="7"/>
  <c r="AA21" i="7"/>
  <c r="AA20" i="7"/>
  <c r="AA19" i="7"/>
  <c r="AA18" i="7"/>
  <c r="AA17" i="7"/>
  <c r="AA16" i="7"/>
  <c r="AA15" i="7"/>
  <c r="AA14" i="7"/>
  <c r="AA13" i="7"/>
  <c r="AA12" i="7"/>
  <c r="AA11" i="7"/>
  <c r="AA10" i="7"/>
  <c r="AA9" i="7"/>
  <c r="AA8" i="7"/>
  <c r="AA7" i="7"/>
  <c r="AA6" i="7"/>
  <c r="AA5" i="7"/>
  <c r="AA4" i="7"/>
  <c r="AA3" i="7"/>
  <c r="AA2" i="7"/>
  <c r="Z100" i="7"/>
  <c r="Z99" i="7"/>
  <c r="Z98" i="7"/>
  <c r="Z97" i="7"/>
  <c r="Z96" i="7"/>
  <c r="Z95" i="7"/>
  <c r="Z94" i="7"/>
  <c r="Z93" i="7"/>
  <c r="Z92" i="7"/>
  <c r="Z91" i="7"/>
  <c r="Z90" i="7"/>
  <c r="Z89" i="7"/>
  <c r="Z88" i="7"/>
  <c r="Z87" i="7"/>
  <c r="Z86" i="7"/>
  <c r="Z85" i="7"/>
  <c r="Z84" i="7"/>
  <c r="Z83" i="7"/>
  <c r="Z82" i="7"/>
  <c r="Z81" i="7"/>
  <c r="Z80" i="7"/>
  <c r="Z79" i="7"/>
  <c r="Z78" i="7"/>
  <c r="Z77" i="7"/>
  <c r="Z76" i="7"/>
  <c r="Z75" i="7"/>
  <c r="Z74" i="7"/>
  <c r="Z73" i="7"/>
  <c r="Z72" i="7"/>
  <c r="Z71" i="7"/>
  <c r="Z70" i="7"/>
  <c r="Z69" i="7"/>
  <c r="Z68" i="7"/>
  <c r="Z67" i="7"/>
  <c r="Z66" i="7"/>
  <c r="Z65" i="7"/>
  <c r="Z64" i="7"/>
  <c r="Z63" i="7"/>
  <c r="Z62" i="7"/>
  <c r="Z61" i="7"/>
  <c r="Z60" i="7"/>
  <c r="Z59" i="7"/>
  <c r="Z58" i="7"/>
  <c r="Z57" i="7"/>
  <c r="Z56" i="7"/>
  <c r="Z55" i="7"/>
  <c r="Z54" i="7"/>
  <c r="Z53" i="7"/>
  <c r="Z52" i="7"/>
  <c r="Z51" i="7"/>
  <c r="Z50" i="7"/>
  <c r="Z49" i="7"/>
  <c r="Z48" i="7"/>
  <c r="Z47" i="7"/>
  <c r="Z46" i="7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Z7" i="7"/>
  <c r="Z6" i="7"/>
  <c r="Z5" i="7"/>
  <c r="Z4" i="7"/>
  <c r="Z3" i="7"/>
  <c r="Z2" i="7"/>
  <c r="X100" i="7"/>
  <c r="X99" i="7"/>
  <c r="X98" i="7"/>
  <c r="X97" i="7"/>
  <c r="X96" i="7"/>
  <c r="X95" i="7"/>
  <c r="X94" i="7"/>
  <c r="X93" i="7"/>
  <c r="X92" i="7"/>
  <c r="X91" i="7"/>
  <c r="X90" i="7"/>
  <c r="X89" i="7"/>
  <c r="X88" i="7"/>
  <c r="X87" i="7"/>
  <c r="X86" i="7"/>
  <c r="X85" i="7"/>
  <c r="X84" i="7"/>
  <c r="X83" i="7"/>
  <c r="X82" i="7"/>
  <c r="X81" i="7"/>
  <c r="X80" i="7"/>
  <c r="X79" i="7"/>
  <c r="X78" i="7"/>
  <c r="X77" i="7"/>
  <c r="X76" i="7"/>
  <c r="X75" i="7"/>
  <c r="X74" i="7"/>
  <c r="X73" i="7"/>
  <c r="X72" i="7"/>
  <c r="X71" i="7"/>
  <c r="X70" i="7"/>
  <c r="X69" i="7"/>
  <c r="X68" i="7"/>
  <c r="X67" i="7"/>
  <c r="X66" i="7"/>
  <c r="X65" i="7"/>
  <c r="X64" i="7"/>
  <c r="X63" i="7"/>
  <c r="X62" i="7"/>
  <c r="X61" i="7"/>
  <c r="X60" i="7"/>
  <c r="X59" i="7"/>
  <c r="X58" i="7"/>
  <c r="X57" i="7"/>
  <c r="X56" i="7"/>
  <c r="X55" i="7"/>
  <c r="X54" i="7"/>
  <c r="X53" i="7"/>
  <c r="X52" i="7"/>
  <c r="X51" i="7"/>
  <c r="X50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X5" i="7"/>
  <c r="X4" i="7"/>
  <c r="X3" i="7"/>
  <c r="X2" i="7"/>
  <c r="V100" i="7"/>
  <c r="V99" i="7"/>
  <c r="V98" i="7"/>
  <c r="V97" i="7"/>
  <c r="V96" i="7"/>
  <c r="V95" i="7"/>
  <c r="V94" i="7"/>
  <c r="V93" i="7"/>
  <c r="AL93" i="7"/>
  <c r="V92" i="7"/>
  <c r="V91" i="7"/>
  <c r="V90" i="7"/>
  <c r="V89" i="7"/>
  <c r="AL89" i="7"/>
  <c r="V88" i="7"/>
  <c r="V87" i="7"/>
  <c r="V86" i="7"/>
  <c r="V85" i="7"/>
  <c r="AL85" i="7"/>
  <c r="V84" i="7"/>
  <c r="V83" i="7"/>
  <c r="V82" i="7"/>
  <c r="V81" i="7"/>
  <c r="AL81" i="7"/>
  <c r="V80" i="7"/>
  <c r="V79" i="7"/>
  <c r="V78" i="7"/>
  <c r="V77" i="7"/>
  <c r="AL77" i="7"/>
  <c r="V76" i="7"/>
  <c r="V75" i="7"/>
  <c r="V74" i="7"/>
  <c r="V73" i="7"/>
  <c r="AL73" i="7"/>
  <c r="V72" i="7"/>
  <c r="V71" i="7"/>
  <c r="V70" i="7"/>
  <c r="V69" i="7"/>
  <c r="AL69" i="7"/>
  <c r="V68" i="7"/>
  <c r="V67" i="7"/>
  <c r="V66" i="7"/>
  <c r="V65" i="7"/>
  <c r="AL65" i="7"/>
  <c r="V64" i="7"/>
  <c r="V63" i="7"/>
  <c r="V62" i="7"/>
  <c r="V61" i="7"/>
  <c r="AL61" i="7"/>
  <c r="V60" i="7"/>
  <c r="V59" i="7"/>
  <c r="V58" i="7"/>
  <c r="V57" i="7"/>
  <c r="AL57" i="7"/>
  <c r="V56" i="7"/>
  <c r="V55" i="7"/>
  <c r="V54" i="7"/>
  <c r="V53" i="7"/>
  <c r="AL53" i="7"/>
  <c r="V52" i="7"/>
  <c r="V51" i="7"/>
  <c r="V50" i="7"/>
  <c r="V49" i="7"/>
  <c r="AL49" i="7"/>
  <c r="V48" i="7"/>
  <c r="V47" i="7"/>
  <c r="V46" i="7"/>
  <c r="V45" i="7"/>
  <c r="AL45" i="7"/>
  <c r="V44" i="7"/>
  <c r="V43" i="7"/>
  <c r="V42" i="7"/>
  <c r="V41" i="7"/>
  <c r="AL41" i="7"/>
  <c r="V40" i="7"/>
  <c r="V39" i="7"/>
  <c r="V38" i="7"/>
  <c r="V37" i="7"/>
  <c r="AL37" i="7"/>
  <c r="V36" i="7"/>
  <c r="V35" i="7"/>
  <c r="V34" i="7"/>
  <c r="V33" i="7"/>
  <c r="AL33" i="7"/>
  <c r="V32" i="7"/>
  <c r="V31" i="7"/>
  <c r="V30" i="7"/>
  <c r="V29" i="7"/>
  <c r="AL29" i="7"/>
  <c r="V28" i="7"/>
  <c r="V27" i="7"/>
  <c r="V26" i="7"/>
  <c r="V25" i="7"/>
  <c r="AL25" i="7"/>
  <c r="V24" i="7"/>
  <c r="V23" i="7"/>
  <c r="V22" i="7"/>
  <c r="V21" i="7"/>
  <c r="AL21" i="7"/>
  <c r="V20" i="7"/>
  <c r="V19" i="7"/>
  <c r="V18" i="7"/>
  <c r="V17" i="7"/>
  <c r="AL17" i="7"/>
  <c r="V16" i="7"/>
  <c r="V15" i="7"/>
  <c r="V14" i="7"/>
  <c r="V13" i="7"/>
  <c r="AL13" i="7"/>
  <c r="V12" i="7"/>
  <c r="V11" i="7"/>
  <c r="V10" i="7"/>
  <c r="V9" i="7"/>
  <c r="AL9" i="7"/>
  <c r="V8" i="7"/>
  <c r="V7" i="7"/>
  <c r="V6" i="7"/>
  <c r="V5" i="7"/>
  <c r="AL5" i="7"/>
  <c r="V4" i="7"/>
  <c r="V3" i="7"/>
  <c r="V2" i="7"/>
  <c r="U100" i="7"/>
  <c r="AH100" i="7"/>
  <c r="U99" i="7"/>
  <c r="AH99" i="7"/>
  <c r="U98" i="7"/>
  <c r="AH98" i="7"/>
  <c r="U97" i="7"/>
  <c r="AH97" i="7"/>
  <c r="U96" i="7"/>
  <c r="AH96" i="7"/>
  <c r="U95" i="7"/>
  <c r="AH95" i="7"/>
  <c r="U94" i="7"/>
  <c r="AH94" i="7"/>
  <c r="U93" i="7"/>
  <c r="AH93" i="7"/>
  <c r="U92" i="7"/>
  <c r="AH92" i="7"/>
  <c r="U91" i="7"/>
  <c r="AH91" i="7"/>
  <c r="U90" i="7"/>
  <c r="AH90" i="7"/>
  <c r="U89" i="7"/>
  <c r="AH89" i="7"/>
  <c r="U88" i="7"/>
  <c r="AH88" i="7"/>
  <c r="U87" i="7"/>
  <c r="AH87" i="7"/>
  <c r="U86" i="7"/>
  <c r="AH86" i="7"/>
  <c r="U85" i="7"/>
  <c r="AH85" i="7"/>
  <c r="U84" i="7"/>
  <c r="AH84" i="7"/>
  <c r="U83" i="7"/>
  <c r="AH83" i="7"/>
  <c r="U82" i="7"/>
  <c r="AH82" i="7"/>
  <c r="U81" i="7"/>
  <c r="AH81" i="7"/>
  <c r="U80" i="7"/>
  <c r="AH80" i="7"/>
  <c r="U79" i="7"/>
  <c r="AH79" i="7"/>
  <c r="U78" i="7"/>
  <c r="AH78" i="7"/>
  <c r="U77" i="7"/>
  <c r="AH77" i="7"/>
  <c r="U76" i="7"/>
  <c r="AH76" i="7"/>
  <c r="U75" i="7"/>
  <c r="AH75" i="7"/>
  <c r="U74" i="7"/>
  <c r="AH74" i="7"/>
  <c r="U73" i="7"/>
  <c r="AH73" i="7"/>
  <c r="U72" i="7"/>
  <c r="AH72" i="7"/>
  <c r="U71" i="7"/>
  <c r="AH71" i="7"/>
  <c r="U70" i="7"/>
  <c r="AH70" i="7"/>
  <c r="U69" i="7"/>
  <c r="AH69" i="7"/>
  <c r="U68" i="7"/>
  <c r="AH68" i="7"/>
  <c r="U67" i="7"/>
  <c r="AH67" i="7"/>
  <c r="U66" i="7"/>
  <c r="AH66" i="7"/>
  <c r="U65" i="7"/>
  <c r="AH65" i="7"/>
  <c r="U64" i="7"/>
  <c r="AH64" i="7"/>
  <c r="U63" i="7"/>
  <c r="AH63" i="7"/>
  <c r="U62" i="7"/>
  <c r="AH62" i="7"/>
  <c r="U61" i="7"/>
  <c r="AH61" i="7"/>
  <c r="U60" i="7"/>
  <c r="AH60" i="7"/>
  <c r="U59" i="7"/>
  <c r="AH59" i="7"/>
  <c r="U58" i="7"/>
  <c r="AH58" i="7"/>
  <c r="U57" i="7"/>
  <c r="AH57" i="7"/>
  <c r="U56" i="7"/>
  <c r="AH56" i="7"/>
  <c r="U55" i="7"/>
  <c r="AH55" i="7"/>
  <c r="U54" i="7"/>
  <c r="AH54" i="7"/>
  <c r="U53" i="7"/>
  <c r="AH53" i="7"/>
  <c r="U52" i="7"/>
  <c r="AH52" i="7"/>
  <c r="U51" i="7"/>
  <c r="AH51" i="7"/>
  <c r="U50" i="7"/>
  <c r="AH50" i="7"/>
  <c r="U49" i="7"/>
  <c r="AH49" i="7"/>
  <c r="U48" i="7"/>
  <c r="AH48" i="7"/>
  <c r="U47" i="7"/>
  <c r="AH47" i="7"/>
  <c r="U46" i="7"/>
  <c r="AH46" i="7"/>
  <c r="U45" i="7"/>
  <c r="AH45" i="7"/>
  <c r="U44" i="7"/>
  <c r="AH44" i="7"/>
  <c r="U43" i="7"/>
  <c r="AH43" i="7"/>
  <c r="U42" i="7"/>
  <c r="AH42" i="7"/>
  <c r="U41" i="7"/>
  <c r="AH41" i="7"/>
  <c r="U40" i="7"/>
  <c r="AH40" i="7"/>
  <c r="U39" i="7"/>
  <c r="AH39" i="7"/>
  <c r="U38" i="7"/>
  <c r="AH38" i="7"/>
  <c r="U37" i="7"/>
  <c r="AH37" i="7"/>
  <c r="U36" i="7"/>
  <c r="AH36" i="7"/>
  <c r="U35" i="7"/>
  <c r="AH35" i="7"/>
  <c r="U34" i="7"/>
  <c r="AH34" i="7"/>
  <c r="U33" i="7"/>
  <c r="AH33" i="7"/>
  <c r="U32" i="7"/>
  <c r="AH32" i="7"/>
  <c r="U31" i="7"/>
  <c r="AH31" i="7"/>
  <c r="U30" i="7"/>
  <c r="AH30" i="7"/>
  <c r="U29" i="7"/>
  <c r="AH29" i="7"/>
  <c r="U28" i="7"/>
  <c r="AH28" i="7"/>
  <c r="U27" i="7"/>
  <c r="AH27" i="7"/>
  <c r="U26" i="7"/>
  <c r="AH26" i="7"/>
  <c r="U25" i="7"/>
  <c r="AH25" i="7"/>
  <c r="U24" i="7"/>
  <c r="AH24" i="7"/>
  <c r="U23" i="7"/>
  <c r="AH23" i="7"/>
  <c r="U22" i="7"/>
  <c r="AH22" i="7"/>
  <c r="U21" i="7"/>
  <c r="AH21" i="7"/>
  <c r="U20" i="7"/>
  <c r="AH20" i="7"/>
  <c r="U19" i="7"/>
  <c r="AH19" i="7"/>
  <c r="U18" i="7"/>
  <c r="AH18" i="7"/>
  <c r="U17" i="7"/>
  <c r="AH17" i="7"/>
  <c r="U16" i="7"/>
  <c r="AH16" i="7"/>
  <c r="U15" i="7"/>
  <c r="AH15" i="7"/>
  <c r="U14" i="7"/>
  <c r="AH14" i="7"/>
  <c r="U13" i="7"/>
  <c r="AH13" i="7"/>
  <c r="U12" i="7"/>
  <c r="AH12" i="7"/>
  <c r="U11" i="7"/>
  <c r="AH11" i="7"/>
  <c r="U10" i="7"/>
  <c r="AH10" i="7"/>
  <c r="U9" i="7"/>
  <c r="AH9" i="7"/>
  <c r="U8" i="7"/>
  <c r="AH8" i="7"/>
  <c r="U7" i="7"/>
  <c r="AH7" i="7"/>
  <c r="U6" i="7"/>
  <c r="AH6" i="7"/>
  <c r="U5" i="7"/>
  <c r="AH5" i="7"/>
  <c r="U4" i="7"/>
  <c r="AH4" i="7"/>
  <c r="U3" i="7"/>
  <c r="AH3" i="7"/>
  <c r="U2" i="7"/>
  <c r="AH2" i="7"/>
  <c r="T100" i="7"/>
  <c r="T99" i="7"/>
  <c r="T98" i="7"/>
  <c r="AG98" i="7"/>
  <c r="T97" i="7"/>
  <c r="T96" i="7"/>
  <c r="T95" i="7"/>
  <c r="T94" i="7"/>
  <c r="AG94" i="7"/>
  <c r="T93" i="7"/>
  <c r="T92" i="7"/>
  <c r="T91" i="7"/>
  <c r="T90" i="7"/>
  <c r="AG90" i="7"/>
  <c r="T89" i="7"/>
  <c r="T88" i="7"/>
  <c r="T87" i="7"/>
  <c r="T86" i="7"/>
  <c r="AG86" i="7"/>
  <c r="T85" i="7"/>
  <c r="T84" i="7"/>
  <c r="T83" i="7"/>
  <c r="T82" i="7"/>
  <c r="AG82" i="7"/>
  <c r="T81" i="7"/>
  <c r="T80" i="7"/>
  <c r="T79" i="7"/>
  <c r="T78" i="7"/>
  <c r="AG78" i="7"/>
  <c r="T77" i="7"/>
  <c r="T76" i="7"/>
  <c r="T75" i="7"/>
  <c r="T74" i="7"/>
  <c r="AG74" i="7"/>
  <c r="T73" i="7"/>
  <c r="T72" i="7"/>
  <c r="T71" i="7"/>
  <c r="T70" i="7"/>
  <c r="AG70" i="7"/>
  <c r="T69" i="7"/>
  <c r="T68" i="7"/>
  <c r="T67" i="7"/>
  <c r="T66" i="7"/>
  <c r="AG66" i="7"/>
  <c r="T65" i="7"/>
  <c r="T64" i="7"/>
  <c r="T63" i="7"/>
  <c r="T62" i="7"/>
  <c r="AG62" i="7"/>
  <c r="T61" i="7"/>
  <c r="T60" i="7"/>
  <c r="T59" i="7"/>
  <c r="T58" i="7"/>
  <c r="AG58" i="7"/>
  <c r="T57" i="7"/>
  <c r="T56" i="7"/>
  <c r="T55" i="7"/>
  <c r="T54" i="7"/>
  <c r="AG54" i="7"/>
  <c r="T53" i="7"/>
  <c r="T52" i="7"/>
  <c r="T51" i="7"/>
  <c r="T50" i="7"/>
  <c r="AG50" i="7"/>
  <c r="T49" i="7"/>
  <c r="T48" i="7"/>
  <c r="T47" i="7"/>
  <c r="T46" i="7"/>
  <c r="AG46" i="7"/>
  <c r="T45" i="7"/>
  <c r="T44" i="7"/>
  <c r="T43" i="7"/>
  <c r="T42" i="7"/>
  <c r="AG42" i="7"/>
  <c r="T41" i="7"/>
  <c r="T40" i="7"/>
  <c r="T39" i="7"/>
  <c r="T38" i="7"/>
  <c r="AG38" i="7"/>
  <c r="T37" i="7"/>
  <c r="T36" i="7"/>
  <c r="T35" i="7"/>
  <c r="T34" i="7"/>
  <c r="AG34" i="7"/>
  <c r="T33" i="7"/>
  <c r="T32" i="7"/>
  <c r="T31" i="7"/>
  <c r="T30" i="7"/>
  <c r="AG30" i="7"/>
  <c r="T29" i="7"/>
  <c r="T28" i="7"/>
  <c r="T27" i="7"/>
  <c r="T26" i="7"/>
  <c r="AG26" i="7"/>
  <c r="T25" i="7"/>
  <c r="T24" i="7"/>
  <c r="T23" i="7"/>
  <c r="T22" i="7"/>
  <c r="AG22" i="7"/>
  <c r="T21" i="7"/>
  <c r="T20" i="7"/>
  <c r="T19" i="7"/>
  <c r="T18" i="7"/>
  <c r="AG18" i="7"/>
  <c r="T17" i="7"/>
  <c r="T16" i="7"/>
  <c r="T15" i="7"/>
  <c r="T14" i="7"/>
  <c r="AG14" i="7"/>
  <c r="T13" i="7"/>
  <c r="T12" i="7"/>
  <c r="T11" i="7"/>
  <c r="T10" i="7"/>
  <c r="AG10" i="7"/>
  <c r="T9" i="7"/>
  <c r="T8" i="7"/>
  <c r="T7" i="7"/>
  <c r="T6" i="7"/>
  <c r="AG6" i="7"/>
  <c r="T5" i="7"/>
  <c r="T4" i="7"/>
  <c r="T3" i="7"/>
  <c r="T2" i="7"/>
  <c r="AG2" i="7"/>
  <c r="M100" i="7"/>
  <c r="N100" i="7"/>
  <c r="O100" i="7"/>
  <c r="M99" i="7"/>
  <c r="N99" i="7"/>
  <c r="O99" i="7"/>
  <c r="M98" i="7"/>
  <c r="N98" i="7"/>
  <c r="O98" i="7"/>
  <c r="M97" i="7"/>
  <c r="N97" i="7"/>
  <c r="O97" i="7"/>
  <c r="M96" i="7"/>
  <c r="N96" i="7"/>
  <c r="O96" i="7"/>
  <c r="M95" i="7"/>
  <c r="N95" i="7"/>
  <c r="O95" i="7"/>
  <c r="M94" i="7"/>
  <c r="N94" i="7"/>
  <c r="O94" i="7"/>
  <c r="M93" i="7"/>
  <c r="N93" i="7"/>
  <c r="O93" i="7"/>
  <c r="M92" i="7"/>
  <c r="N92" i="7"/>
  <c r="O92" i="7"/>
  <c r="M91" i="7"/>
  <c r="N91" i="7"/>
  <c r="O91" i="7"/>
  <c r="M90" i="7"/>
  <c r="N90" i="7"/>
  <c r="O90" i="7"/>
  <c r="M89" i="7"/>
  <c r="N89" i="7"/>
  <c r="O89" i="7"/>
  <c r="M88" i="7"/>
  <c r="N88" i="7"/>
  <c r="O88" i="7"/>
  <c r="M87" i="7"/>
  <c r="N87" i="7"/>
  <c r="O87" i="7"/>
  <c r="M86" i="7"/>
  <c r="N86" i="7"/>
  <c r="O86" i="7"/>
  <c r="M85" i="7"/>
  <c r="N85" i="7"/>
  <c r="O85" i="7"/>
  <c r="M84" i="7"/>
  <c r="N84" i="7"/>
  <c r="O84" i="7"/>
  <c r="M83" i="7"/>
  <c r="N83" i="7"/>
  <c r="O83" i="7"/>
  <c r="M82" i="7"/>
  <c r="N82" i="7"/>
  <c r="O82" i="7"/>
  <c r="M81" i="7"/>
  <c r="N81" i="7"/>
  <c r="O81" i="7"/>
  <c r="M80" i="7"/>
  <c r="N80" i="7"/>
  <c r="O80" i="7"/>
  <c r="M79" i="7"/>
  <c r="N79" i="7"/>
  <c r="O79" i="7"/>
  <c r="M78" i="7"/>
  <c r="N78" i="7"/>
  <c r="O78" i="7"/>
  <c r="M77" i="7"/>
  <c r="N77" i="7"/>
  <c r="O77" i="7"/>
  <c r="M76" i="7"/>
  <c r="N76" i="7"/>
  <c r="O76" i="7"/>
  <c r="M75" i="7"/>
  <c r="N75" i="7"/>
  <c r="O75" i="7"/>
  <c r="M74" i="7"/>
  <c r="N74" i="7"/>
  <c r="O74" i="7"/>
  <c r="M73" i="7"/>
  <c r="N73" i="7"/>
  <c r="O73" i="7"/>
  <c r="M72" i="7"/>
  <c r="N72" i="7"/>
  <c r="O72" i="7"/>
  <c r="M71" i="7"/>
  <c r="N71" i="7"/>
  <c r="O71" i="7"/>
  <c r="M70" i="7"/>
  <c r="N70" i="7"/>
  <c r="O70" i="7"/>
  <c r="M69" i="7"/>
  <c r="N69" i="7"/>
  <c r="O69" i="7"/>
  <c r="M68" i="7"/>
  <c r="N68" i="7"/>
  <c r="O68" i="7"/>
  <c r="M67" i="7"/>
  <c r="N67" i="7"/>
  <c r="O67" i="7"/>
  <c r="M66" i="7"/>
  <c r="N66" i="7"/>
  <c r="O66" i="7"/>
  <c r="M65" i="7"/>
  <c r="N65" i="7"/>
  <c r="O65" i="7"/>
  <c r="M64" i="7"/>
  <c r="N64" i="7"/>
  <c r="O64" i="7"/>
  <c r="M63" i="7"/>
  <c r="N63" i="7"/>
  <c r="O63" i="7"/>
  <c r="M62" i="7"/>
  <c r="N62" i="7"/>
  <c r="O62" i="7"/>
  <c r="M61" i="7"/>
  <c r="N61" i="7"/>
  <c r="O61" i="7"/>
  <c r="M60" i="7"/>
  <c r="N60" i="7"/>
  <c r="O60" i="7"/>
  <c r="M59" i="7"/>
  <c r="N59" i="7"/>
  <c r="O59" i="7"/>
  <c r="M58" i="7"/>
  <c r="N58" i="7"/>
  <c r="O58" i="7"/>
  <c r="M57" i="7"/>
  <c r="N57" i="7"/>
  <c r="O57" i="7"/>
  <c r="M56" i="7"/>
  <c r="N56" i="7"/>
  <c r="O56" i="7"/>
  <c r="M55" i="7"/>
  <c r="N55" i="7"/>
  <c r="O55" i="7"/>
  <c r="M54" i="7"/>
  <c r="N54" i="7"/>
  <c r="O54" i="7"/>
  <c r="M53" i="7"/>
  <c r="N53" i="7"/>
  <c r="O53" i="7"/>
  <c r="M52" i="7"/>
  <c r="N52" i="7"/>
  <c r="O52" i="7"/>
  <c r="M51" i="7"/>
  <c r="N51" i="7"/>
  <c r="O51" i="7"/>
  <c r="M50" i="7"/>
  <c r="N50" i="7"/>
  <c r="O50" i="7"/>
  <c r="M49" i="7"/>
  <c r="N49" i="7"/>
  <c r="O49" i="7"/>
  <c r="M48" i="7"/>
  <c r="N48" i="7"/>
  <c r="O48" i="7"/>
  <c r="M47" i="7"/>
  <c r="N47" i="7"/>
  <c r="O47" i="7"/>
  <c r="M46" i="7"/>
  <c r="N46" i="7"/>
  <c r="O46" i="7"/>
  <c r="M45" i="7"/>
  <c r="N45" i="7"/>
  <c r="O45" i="7"/>
  <c r="M44" i="7"/>
  <c r="N44" i="7"/>
  <c r="O44" i="7"/>
  <c r="M43" i="7"/>
  <c r="N43" i="7"/>
  <c r="O43" i="7"/>
  <c r="M42" i="7"/>
  <c r="N42" i="7"/>
  <c r="O42" i="7"/>
  <c r="M41" i="7"/>
  <c r="N41" i="7"/>
  <c r="O41" i="7"/>
  <c r="M40" i="7"/>
  <c r="N40" i="7"/>
  <c r="O40" i="7"/>
  <c r="M39" i="7"/>
  <c r="N39" i="7"/>
  <c r="O39" i="7"/>
  <c r="M38" i="7"/>
  <c r="N38" i="7"/>
  <c r="O38" i="7"/>
  <c r="M37" i="7"/>
  <c r="N37" i="7"/>
  <c r="O37" i="7"/>
  <c r="M36" i="7"/>
  <c r="N36" i="7"/>
  <c r="O36" i="7"/>
  <c r="M35" i="7"/>
  <c r="N35" i="7"/>
  <c r="O35" i="7"/>
  <c r="M34" i="7"/>
  <c r="N34" i="7"/>
  <c r="O34" i="7"/>
  <c r="M33" i="7"/>
  <c r="N33" i="7"/>
  <c r="O33" i="7"/>
  <c r="M32" i="7"/>
  <c r="N32" i="7"/>
  <c r="O32" i="7"/>
  <c r="M31" i="7"/>
  <c r="N31" i="7"/>
  <c r="O31" i="7"/>
  <c r="M30" i="7"/>
  <c r="N30" i="7"/>
  <c r="O30" i="7"/>
  <c r="M29" i="7"/>
  <c r="N29" i="7"/>
  <c r="O29" i="7"/>
  <c r="M28" i="7"/>
  <c r="N28" i="7"/>
  <c r="O28" i="7"/>
  <c r="M27" i="7"/>
  <c r="N27" i="7"/>
  <c r="O27" i="7"/>
  <c r="M26" i="7"/>
  <c r="N26" i="7"/>
  <c r="O26" i="7"/>
  <c r="M25" i="7"/>
  <c r="N25" i="7"/>
  <c r="O25" i="7"/>
  <c r="M24" i="7"/>
  <c r="N24" i="7"/>
  <c r="O24" i="7"/>
  <c r="M23" i="7"/>
  <c r="N23" i="7"/>
  <c r="O23" i="7"/>
  <c r="M22" i="7"/>
  <c r="N22" i="7"/>
  <c r="O22" i="7"/>
  <c r="M21" i="7"/>
  <c r="N21" i="7"/>
  <c r="O21" i="7"/>
  <c r="M20" i="7"/>
  <c r="N20" i="7"/>
  <c r="O20" i="7"/>
  <c r="M19" i="7"/>
  <c r="N19" i="7"/>
  <c r="O19" i="7"/>
  <c r="M18" i="7"/>
  <c r="N18" i="7"/>
  <c r="O18" i="7"/>
  <c r="M17" i="7"/>
  <c r="N17" i="7"/>
  <c r="O17" i="7"/>
  <c r="M16" i="7"/>
  <c r="N16" i="7"/>
  <c r="O16" i="7"/>
  <c r="M15" i="7"/>
  <c r="N15" i="7"/>
  <c r="O15" i="7"/>
  <c r="M14" i="7"/>
  <c r="N14" i="7"/>
  <c r="O14" i="7"/>
  <c r="M13" i="7"/>
  <c r="N13" i="7"/>
  <c r="O13" i="7"/>
  <c r="M12" i="7"/>
  <c r="N12" i="7"/>
  <c r="O12" i="7"/>
  <c r="M11" i="7"/>
  <c r="N11" i="7"/>
  <c r="O11" i="7"/>
  <c r="M10" i="7"/>
  <c r="N10" i="7"/>
  <c r="O10" i="7"/>
  <c r="M9" i="7"/>
  <c r="N9" i="7"/>
  <c r="O9" i="7"/>
  <c r="M8" i="7"/>
  <c r="N8" i="7"/>
  <c r="O8" i="7"/>
  <c r="M7" i="7"/>
  <c r="N7" i="7"/>
  <c r="O7" i="7"/>
  <c r="M6" i="7"/>
  <c r="N6" i="7"/>
  <c r="O6" i="7"/>
  <c r="M5" i="7"/>
  <c r="N5" i="7"/>
  <c r="O5" i="7"/>
  <c r="M4" i="7"/>
  <c r="N4" i="7"/>
  <c r="O4" i="7"/>
  <c r="M3" i="7"/>
  <c r="M2" i="7"/>
  <c r="N2" i="7"/>
  <c r="O2" i="7"/>
  <c r="J100" i="7"/>
  <c r="K100" i="7"/>
  <c r="L100" i="7"/>
  <c r="J99" i="7"/>
  <c r="K99" i="7"/>
  <c r="L99" i="7"/>
  <c r="J98" i="7"/>
  <c r="K98" i="7"/>
  <c r="L98" i="7"/>
  <c r="J97" i="7"/>
  <c r="K97" i="7"/>
  <c r="L97" i="7"/>
  <c r="J96" i="7"/>
  <c r="K96" i="7"/>
  <c r="L96" i="7"/>
  <c r="J95" i="7"/>
  <c r="K95" i="7"/>
  <c r="L95" i="7"/>
  <c r="J94" i="7"/>
  <c r="K94" i="7"/>
  <c r="L94" i="7"/>
  <c r="J93" i="7"/>
  <c r="K93" i="7"/>
  <c r="L93" i="7"/>
  <c r="J92" i="7"/>
  <c r="K92" i="7"/>
  <c r="L92" i="7"/>
  <c r="J91" i="7"/>
  <c r="K91" i="7"/>
  <c r="L91" i="7"/>
  <c r="J90" i="7"/>
  <c r="K90" i="7"/>
  <c r="L90" i="7"/>
  <c r="J89" i="7"/>
  <c r="K89" i="7"/>
  <c r="L89" i="7"/>
  <c r="J88" i="7"/>
  <c r="K88" i="7"/>
  <c r="L88" i="7"/>
  <c r="J87" i="7"/>
  <c r="K87" i="7"/>
  <c r="L87" i="7"/>
  <c r="J86" i="7"/>
  <c r="K86" i="7"/>
  <c r="L86" i="7"/>
  <c r="J85" i="7"/>
  <c r="K85" i="7"/>
  <c r="L85" i="7"/>
  <c r="J84" i="7"/>
  <c r="K84" i="7"/>
  <c r="L84" i="7"/>
  <c r="J83" i="7"/>
  <c r="K83" i="7"/>
  <c r="L83" i="7"/>
  <c r="J82" i="7"/>
  <c r="K82" i="7"/>
  <c r="L82" i="7"/>
  <c r="J81" i="7"/>
  <c r="K81" i="7"/>
  <c r="L81" i="7"/>
  <c r="J80" i="7"/>
  <c r="K80" i="7"/>
  <c r="L80" i="7"/>
  <c r="J79" i="7"/>
  <c r="K79" i="7"/>
  <c r="L79" i="7"/>
  <c r="J78" i="7"/>
  <c r="K78" i="7"/>
  <c r="L78" i="7"/>
  <c r="J77" i="7"/>
  <c r="K77" i="7"/>
  <c r="L77" i="7"/>
  <c r="J76" i="7"/>
  <c r="K76" i="7"/>
  <c r="L76" i="7"/>
  <c r="J75" i="7"/>
  <c r="K75" i="7"/>
  <c r="L75" i="7"/>
  <c r="J74" i="7"/>
  <c r="K74" i="7"/>
  <c r="L74" i="7"/>
  <c r="J73" i="7"/>
  <c r="K73" i="7"/>
  <c r="L73" i="7"/>
  <c r="J72" i="7"/>
  <c r="K72" i="7"/>
  <c r="L72" i="7"/>
  <c r="J71" i="7"/>
  <c r="K71" i="7"/>
  <c r="L71" i="7"/>
  <c r="J70" i="7"/>
  <c r="K70" i="7"/>
  <c r="L70" i="7"/>
  <c r="J69" i="7"/>
  <c r="K69" i="7"/>
  <c r="L69" i="7"/>
  <c r="J68" i="7"/>
  <c r="K68" i="7"/>
  <c r="L68" i="7"/>
  <c r="J67" i="7"/>
  <c r="K67" i="7"/>
  <c r="L67" i="7"/>
  <c r="J66" i="7"/>
  <c r="K66" i="7"/>
  <c r="L66" i="7"/>
  <c r="J65" i="7"/>
  <c r="K65" i="7"/>
  <c r="L65" i="7"/>
  <c r="J64" i="7"/>
  <c r="K64" i="7"/>
  <c r="L64" i="7"/>
  <c r="J63" i="7"/>
  <c r="K63" i="7"/>
  <c r="L63" i="7"/>
  <c r="J62" i="7"/>
  <c r="K62" i="7"/>
  <c r="L62" i="7"/>
  <c r="J61" i="7"/>
  <c r="K61" i="7"/>
  <c r="L61" i="7"/>
  <c r="J60" i="7"/>
  <c r="K60" i="7"/>
  <c r="L60" i="7"/>
  <c r="J59" i="7"/>
  <c r="K59" i="7"/>
  <c r="L59" i="7"/>
  <c r="J58" i="7"/>
  <c r="K58" i="7"/>
  <c r="L58" i="7"/>
  <c r="J57" i="7"/>
  <c r="K57" i="7"/>
  <c r="L57" i="7"/>
  <c r="J56" i="7"/>
  <c r="K56" i="7"/>
  <c r="L56" i="7"/>
  <c r="J55" i="7"/>
  <c r="K55" i="7"/>
  <c r="L55" i="7"/>
  <c r="J54" i="7"/>
  <c r="K54" i="7"/>
  <c r="L54" i="7"/>
  <c r="J53" i="7"/>
  <c r="K53" i="7"/>
  <c r="L53" i="7"/>
  <c r="J52" i="7"/>
  <c r="K52" i="7"/>
  <c r="L52" i="7"/>
  <c r="J51" i="7"/>
  <c r="K51" i="7"/>
  <c r="L51" i="7"/>
  <c r="J50" i="7"/>
  <c r="K50" i="7"/>
  <c r="L50" i="7"/>
  <c r="J49" i="7"/>
  <c r="K49" i="7"/>
  <c r="L49" i="7"/>
  <c r="J48" i="7"/>
  <c r="K48" i="7"/>
  <c r="L48" i="7"/>
  <c r="J47" i="7"/>
  <c r="K47" i="7"/>
  <c r="L47" i="7"/>
  <c r="J46" i="7"/>
  <c r="K46" i="7"/>
  <c r="L46" i="7"/>
  <c r="J45" i="7"/>
  <c r="K45" i="7"/>
  <c r="L45" i="7"/>
  <c r="J44" i="7"/>
  <c r="K44" i="7"/>
  <c r="L44" i="7"/>
  <c r="J43" i="7"/>
  <c r="K43" i="7"/>
  <c r="L43" i="7"/>
  <c r="J42" i="7"/>
  <c r="K42" i="7"/>
  <c r="L42" i="7"/>
  <c r="J41" i="7"/>
  <c r="K41" i="7"/>
  <c r="L41" i="7"/>
  <c r="J40" i="7"/>
  <c r="K40" i="7"/>
  <c r="L40" i="7"/>
  <c r="J39" i="7"/>
  <c r="K39" i="7"/>
  <c r="L39" i="7"/>
  <c r="J38" i="7"/>
  <c r="K38" i="7"/>
  <c r="L38" i="7"/>
  <c r="J37" i="7"/>
  <c r="K37" i="7"/>
  <c r="L37" i="7"/>
  <c r="J36" i="7"/>
  <c r="K36" i="7"/>
  <c r="L36" i="7"/>
  <c r="J35" i="7"/>
  <c r="K35" i="7"/>
  <c r="L35" i="7"/>
  <c r="J34" i="7"/>
  <c r="K34" i="7"/>
  <c r="L34" i="7"/>
  <c r="J33" i="7"/>
  <c r="K33" i="7"/>
  <c r="L33" i="7"/>
  <c r="J32" i="7"/>
  <c r="K32" i="7"/>
  <c r="L32" i="7"/>
  <c r="J31" i="7"/>
  <c r="K31" i="7"/>
  <c r="L31" i="7"/>
  <c r="J30" i="7"/>
  <c r="K30" i="7"/>
  <c r="L30" i="7"/>
  <c r="J29" i="7"/>
  <c r="K29" i="7"/>
  <c r="L29" i="7"/>
  <c r="J28" i="7"/>
  <c r="K28" i="7"/>
  <c r="L28" i="7"/>
  <c r="J27" i="7"/>
  <c r="K27" i="7"/>
  <c r="L27" i="7"/>
  <c r="J26" i="7"/>
  <c r="K26" i="7"/>
  <c r="L26" i="7"/>
  <c r="J25" i="7"/>
  <c r="K25" i="7"/>
  <c r="L25" i="7"/>
  <c r="J24" i="7"/>
  <c r="K24" i="7"/>
  <c r="L24" i="7"/>
  <c r="J23" i="7"/>
  <c r="K23" i="7"/>
  <c r="L23" i="7"/>
  <c r="J22" i="7"/>
  <c r="K22" i="7"/>
  <c r="L22" i="7"/>
  <c r="J21" i="7"/>
  <c r="K21" i="7"/>
  <c r="L21" i="7"/>
  <c r="J20" i="7"/>
  <c r="K20" i="7"/>
  <c r="L20" i="7"/>
  <c r="J19" i="7"/>
  <c r="K19" i="7"/>
  <c r="L19" i="7"/>
  <c r="J18" i="7"/>
  <c r="K18" i="7"/>
  <c r="L18" i="7"/>
  <c r="J17" i="7"/>
  <c r="K17" i="7"/>
  <c r="L17" i="7"/>
  <c r="J16" i="7"/>
  <c r="K16" i="7"/>
  <c r="L16" i="7"/>
  <c r="J15" i="7"/>
  <c r="K15" i="7"/>
  <c r="L15" i="7"/>
  <c r="J14" i="7"/>
  <c r="K14" i="7"/>
  <c r="L14" i="7"/>
  <c r="J13" i="7"/>
  <c r="K13" i="7"/>
  <c r="L13" i="7"/>
  <c r="J12" i="7"/>
  <c r="K12" i="7"/>
  <c r="L12" i="7"/>
  <c r="J11" i="7"/>
  <c r="K11" i="7"/>
  <c r="L11" i="7"/>
  <c r="J10" i="7"/>
  <c r="K10" i="7"/>
  <c r="L10" i="7"/>
  <c r="J9" i="7"/>
  <c r="K9" i="7"/>
  <c r="L9" i="7"/>
  <c r="J8" i="7"/>
  <c r="K8" i="7"/>
  <c r="L8" i="7"/>
  <c r="J7" i="7"/>
  <c r="K7" i="7"/>
  <c r="L7" i="7"/>
  <c r="J6" i="7"/>
  <c r="K6" i="7"/>
  <c r="L6" i="7"/>
  <c r="J5" i="7"/>
  <c r="K5" i="7"/>
  <c r="L5" i="7"/>
  <c r="J4" i="7"/>
  <c r="K4" i="7"/>
  <c r="L4" i="7"/>
  <c r="J3" i="7"/>
  <c r="K3" i="7"/>
  <c r="L3" i="7"/>
  <c r="J2" i="7"/>
  <c r="K2" i="7"/>
  <c r="L2" i="7"/>
  <c r="H100" i="7"/>
  <c r="I100" i="7"/>
  <c r="H99" i="7"/>
  <c r="I99" i="7"/>
  <c r="H98" i="7"/>
  <c r="I98" i="7"/>
  <c r="H97" i="7"/>
  <c r="I97" i="7"/>
  <c r="H96" i="7"/>
  <c r="I96" i="7"/>
  <c r="H95" i="7"/>
  <c r="I95" i="7"/>
  <c r="H94" i="7"/>
  <c r="I94" i="7"/>
  <c r="H93" i="7"/>
  <c r="I93" i="7"/>
  <c r="H92" i="7"/>
  <c r="I92" i="7"/>
  <c r="H91" i="7"/>
  <c r="I91" i="7"/>
  <c r="H90" i="7"/>
  <c r="I90" i="7"/>
  <c r="H89" i="7"/>
  <c r="I89" i="7"/>
  <c r="H88" i="7"/>
  <c r="I88" i="7"/>
  <c r="H87" i="7"/>
  <c r="I87" i="7"/>
  <c r="H86" i="7"/>
  <c r="I86" i="7"/>
  <c r="H85" i="7"/>
  <c r="I85" i="7"/>
  <c r="H84" i="7"/>
  <c r="I84" i="7"/>
  <c r="H83" i="7"/>
  <c r="I83" i="7"/>
  <c r="H82" i="7"/>
  <c r="I82" i="7"/>
  <c r="H81" i="7"/>
  <c r="I81" i="7"/>
  <c r="H80" i="7"/>
  <c r="I80" i="7"/>
  <c r="H79" i="7"/>
  <c r="I79" i="7"/>
  <c r="H78" i="7"/>
  <c r="I78" i="7"/>
  <c r="H77" i="7"/>
  <c r="I77" i="7"/>
  <c r="H76" i="7"/>
  <c r="I76" i="7"/>
  <c r="H75" i="7"/>
  <c r="I75" i="7"/>
  <c r="H74" i="7"/>
  <c r="I74" i="7"/>
  <c r="H73" i="7"/>
  <c r="I73" i="7"/>
  <c r="H72" i="7"/>
  <c r="I72" i="7"/>
  <c r="H71" i="7"/>
  <c r="I71" i="7"/>
  <c r="H70" i="7"/>
  <c r="I70" i="7"/>
  <c r="H69" i="7"/>
  <c r="I69" i="7"/>
  <c r="H68" i="7"/>
  <c r="I68" i="7"/>
  <c r="H67" i="7"/>
  <c r="I67" i="7"/>
  <c r="H66" i="7"/>
  <c r="I66" i="7"/>
  <c r="H65" i="7"/>
  <c r="I65" i="7"/>
  <c r="H64" i="7"/>
  <c r="I64" i="7"/>
  <c r="H63" i="7"/>
  <c r="I63" i="7"/>
  <c r="H62" i="7"/>
  <c r="I62" i="7"/>
  <c r="H61" i="7"/>
  <c r="I61" i="7"/>
  <c r="H60" i="7"/>
  <c r="I60" i="7"/>
  <c r="H59" i="7"/>
  <c r="I59" i="7"/>
  <c r="H58" i="7"/>
  <c r="I58" i="7"/>
  <c r="H57" i="7"/>
  <c r="I57" i="7"/>
  <c r="H56" i="7"/>
  <c r="I56" i="7"/>
  <c r="H55" i="7"/>
  <c r="I55" i="7"/>
  <c r="H54" i="7"/>
  <c r="I54" i="7"/>
  <c r="H53" i="7"/>
  <c r="I53" i="7"/>
  <c r="H52" i="7"/>
  <c r="I52" i="7"/>
  <c r="H51" i="7"/>
  <c r="I51" i="7"/>
  <c r="H50" i="7"/>
  <c r="I50" i="7"/>
  <c r="H49" i="7"/>
  <c r="I49" i="7"/>
  <c r="H48" i="7"/>
  <c r="I48" i="7"/>
  <c r="H47" i="7"/>
  <c r="I47" i="7"/>
  <c r="H46" i="7"/>
  <c r="I46" i="7"/>
  <c r="H45" i="7"/>
  <c r="I45" i="7"/>
  <c r="H44" i="7"/>
  <c r="I44" i="7"/>
  <c r="H43" i="7"/>
  <c r="I43" i="7"/>
  <c r="H42" i="7"/>
  <c r="I42" i="7"/>
  <c r="H41" i="7"/>
  <c r="I41" i="7"/>
  <c r="H40" i="7"/>
  <c r="I40" i="7"/>
  <c r="H39" i="7"/>
  <c r="I39" i="7"/>
  <c r="H38" i="7"/>
  <c r="I38" i="7"/>
  <c r="H37" i="7"/>
  <c r="I37" i="7"/>
  <c r="H36" i="7"/>
  <c r="I36" i="7"/>
  <c r="H35" i="7"/>
  <c r="I35" i="7"/>
  <c r="H34" i="7"/>
  <c r="I34" i="7"/>
  <c r="H33" i="7"/>
  <c r="I33" i="7"/>
  <c r="H32" i="7"/>
  <c r="I32" i="7"/>
  <c r="H31" i="7"/>
  <c r="I31" i="7"/>
  <c r="H30" i="7"/>
  <c r="I30" i="7"/>
  <c r="H29" i="7"/>
  <c r="I29" i="7"/>
  <c r="H28" i="7"/>
  <c r="I28" i="7"/>
  <c r="H27" i="7"/>
  <c r="I27" i="7"/>
  <c r="H26" i="7"/>
  <c r="I26" i="7"/>
  <c r="H25" i="7"/>
  <c r="I25" i="7"/>
  <c r="H24" i="7"/>
  <c r="I24" i="7"/>
  <c r="H23" i="7"/>
  <c r="I23" i="7"/>
  <c r="H22" i="7"/>
  <c r="I22" i="7"/>
  <c r="H21" i="7"/>
  <c r="I21" i="7"/>
  <c r="H20" i="7"/>
  <c r="I20" i="7"/>
  <c r="H19" i="7"/>
  <c r="I19" i="7"/>
  <c r="H18" i="7"/>
  <c r="I18" i="7"/>
  <c r="H17" i="7"/>
  <c r="I17" i="7"/>
  <c r="H16" i="7"/>
  <c r="I16" i="7"/>
  <c r="H15" i="7"/>
  <c r="I15" i="7"/>
  <c r="H14" i="7"/>
  <c r="I14" i="7"/>
  <c r="H13" i="7"/>
  <c r="I13" i="7"/>
  <c r="H12" i="7"/>
  <c r="I12" i="7"/>
  <c r="H11" i="7"/>
  <c r="I11" i="7"/>
  <c r="H10" i="7"/>
  <c r="I10" i="7"/>
  <c r="H9" i="7"/>
  <c r="I9" i="7"/>
  <c r="H8" i="7"/>
  <c r="I8" i="7"/>
  <c r="H7" i="7"/>
  <c r="I7" i="7"/>
  <c r="H6" i="7"/>
  <c r="I6" i="7"/>
  <c r="H5" i="7"/>
  <c r="I5" i="7"/>
  <c r="H4" i="7"/>
  <c r="I4" i="7"/>
  <c r="H3" i="7"/>
  <c r="I3" i="7"/>
  <c r="H2" i="7"/>
  <c r="I2" i="7"/>
  <c r="E100" i="7"/>
  <c r="G100" i="7"/>
  <c r="Q100" i="7"/>
  <c r="E99" i="7"/>
  <c r="G99" i="7"/>
  <c r="Q99" i="7"/>
  <c r="E98" i="7"/>
  <c r="G98" i="7"/>
  <c r="Q98" i="7"/>
  <c r="E97" i="7"/>
  <c r="G97" i="7"/>
  <c r="Q97" i="7"/>
  <c r="E96" i="7"/>
  <c r="G96" i="7"/>
  <c r="Q96" i="7"/>
  <c r="E95" i="7"/>
  <c r="G95" i="7"/>
  <c r="Q95" i="7"/>
  <c r="E94" i="7"/>
  <c r="G94" i="7"/>
  <c r="Q94" i="7"/>
  <c r="E93" i="7"/>
  <c r="G93" i="7"/>
  <c r="Q93" i="7"/>
  <c r="E92" i="7"/>
  <c r="G92" i="7"/>
  <c r="Q92" i="7"/>
  <c r="E91" i="7"/>
  <c r="G91" i="7"/>
  <c r="Q91" i="7"/>
  <c r="E90" i="7"/>
  <c r="G90" i="7"/>
  <c r="Q90" i="7"/>
  <c r="E89" i="7"/>
  <c r="G89" i="7"/>
  <c r="Q89" i="7"/>
  <c r="E88" i="7"/>
  <c r="G88" i="7"/>
  <c r="Q88" i="7"/>
  <c r="E87" i="7"/>
  <c r="G87" i="7"/>
  <c r="Q87" i="7"/>
  <c r="E86" i="7"/>
  <c r="G86" i="7"/>
  <c r="Q86" i="7"/>
  <c r="E85" i="7"/>
  <c r="G85" i="7"/>
  <c r="Q85" i="7"/>
  <c r="E84" i="7"/>
  <c r="G84" i="7"/>
  <c r="Q84" i="7"/>
  <c r="E83" i="7"/>
  <c r="G83" i="7"/>
  <c r="Q83" i="7"/>
  <c r="E82" i="7"/>
  <c r="G82" i="7"/>
  <c r="Q82" i="7"/>
  <c r="E81" i="7"/>
  <c r="G81" i="7"/>
  <c r="Q81" i="7"/>
  <c r="E80" i="7"/>
  <c r="G80" i="7"/>
  <c r="Q80" i="7"/>
  <c r="E79" i="7"/>
  <c r="G79" i="7"/>
  <c r="Q79" i="7"/>
  <c r="E78" i="7"/>
  <c r="G78" i="7"/>
  <c r="Q78" i="7"/>
  <c r="E77" i="7"/>
  <c r="G77" i="7"/>
  <c r="Q77" i="7"/>
  <c r="E76" i="7"/>
  <c r="G76" i="7"/>
  <c r="Q76" i="7"/>
  <c r="E75" i="7"/>
  <c r="G75" i="7"/>
  <c r="Q75" i="7"/>
  <c r="E74" i="7"/>
  <c r="G74" i="7"/>
  <c r="Q74" i="7"/>
  <c r="E73" i="7"/>
  <c r="G73" i="7"/>
  <c r="Q73" i="7"/>
  <c r="E72" i="7"/>
  <c r="G72" i="7"/>
  <c r="Q72" i="7"/>
  <c r="E71" i="7"/>
  <c r="G71" i="7"/>
  <c r="Q71" i="7"/>
  <c r="E70" i="7"/>
  <c r="G70" i="7"/>
  <c r="Q70" i="7"/>
  <c r="E69" i="7"/>
  <c r="G69" i="7"/>
  <c r="Q69" i="7"/>
  <c r="E68" i="7"/>
  <c r="G68" i="7"/>
  <c r="Q68" i="7"/>
  <c r="E67" i="7"/>
  <c r="G67" i="7"/>
  <c r="Q67" i="7"/>
  <c r="E66" i="7"/>
  <c r="G66" i="7"/>
  <c r="Q66" i="7"/>
  <c r="E65" i="7"/>
  <c r="G65" i="7"/>
  <c r="Q65" i="7"/>
  <c r="E64" i="7"/>
  <c r="G64" i="7"/>
  <c r="Q64" i="7"/>
  <c r="E63" i="7"/>
  <c r="G63" i="7"/>
  <c r="Q63" i="7"/>
  <c r="E62" i="7"/>
  <c r="G62" i="7"/>
  <c r="Q62" i="7"/>
  <c r="E61" i="7"/>
  <c r="G61" i="7"/>
  <c r="Q61" i="7"/>
  <c r="E60" i="7"/>
  <c r="G60" i="7"/>
  <c r="Q60" i="7"/>
  <c r="E59" i="7"/>
  <c r="G59" i="7"/>
  <c r="Q59" i="7"/>
  <c r="E58" i="7"/>
  <c r="G58" i="7"/>
  <c r="Q58" i="7"/>
  <c r="E57" i="7"/>
  <c r="G57" i="7"/>
  <c r="Q57" i="7"/>
  <c r="E56" i="7"/>
  <c r="G56" i="7"/>
  <c r="Q56" i="7"/>
  <c r="E55" i="7"/>
  <c r="G55" i="7"/>
  <c r="Q55" i="7"/>
  <c r="E54" i="7"/>
  <c r="G54" i="7"/>
  <c r="Q54" i="7"/>
  <c r="E53" i="7"/>
  <c r="G53" i="7"/>
  <c r="Q53" i="7"/>
  <c r="E52" i="7"/>
  <c r="G52" i="7"/>
  <c r="Q52" i="7"/>
  <c r="E51" i="7"/>
  <c r="G51" i="7"/>
  <c r="Q51" i="7"/>
  <c r="E50" i="7"/>
  <c r="G50" i="7"/>
  <c r="Q50" i="7"/>
  <c r="E49" i="7"/>
  <c r="G49" i="7"/>
  <c r="Q49" i="7"/>
  <c r="E48" i="7"/>
  <c r="G48" i="7"/>
  <c r="Q48" i="7"/>
  <c r="E47" i="7"/>
  <c r="G47" i="7"/>
  <c r="Q47" i="7"/>
  <c r="E46" i="7"/>
  <c r="G46" i="7"/>
  <c r="Q46" i="7"/>
  <c r="E45" i="7"/>
  <c r="G45" i="7"/>
  <c r="Q45" i="7"/>
  <c r="E44" i="7"/>
  <c r="G44" i="7"/>
  <c r="Q44" i="7"/>
  <c r="E43" i="7"/>
  <c r="G43" i="7"/>
  <c r="Q43" i="7"/>
  <c r="E42" i="7"/>
  <c r="G42" i="7"/>
  <c r="Q42" i="7"/>
  <c r="E41" i="7"/>
  <c r="G41" i="7"/>
  <c r="Q41" i="7"/>
  <c r="E40" i="7"/>
  <c r="G40" i="7"/>
  <c r="Q40" i="7"/>
  <c r="E39" i="7"/>
  <c r="G39" i="7"/>
  <c r="Q39" i="7"/>
  <c r="E38" i="7"/>
  <c r="G38" i="7"/>
  <c r="Q38" i="7"/>
  <c r="E37" i="7"/>
  <c r="G37" i="7"/>
  <c r="Q37" i="7"/>
  <c r="E36" i="7"/>
  <c r="G36" i="7"/>
  <c r="Q36" i="7"/>
  <c r="E35" i="7"/>
  <c r="G35" i="7"/>
  <c r="Q35" i="7"/>
  <c r="E34" i="7"/>
  <c r="G34" i="7"/>
  <c r="Q34" i="7"/>
  <c r="E33" i="7"/>
  <c r="G33" i="7"/>
  <c r="Q33" i="7"/>
  <c r="E32" i="7"/>
  <c r="G32" i="7"/>
  <c r="Q32" i="7"/>
  <c r="E31" i="7"/>
  <c r="G31" i="7"/>
  <c r="Q31" i="7"/>
  <c r="E30" i="7"/>
  <c r="G30" i="7"/>
  <c r="Q30" i="7"/>
  <c r="E29" i="7"/>
  <c r="G29" i="7"/>
  <c r="Q29" i="7"/>
  <c r="E28" i="7"/>
  <c r="G28" i="7"/>
  <c r="Q28" i="7"/>
  <c r="E27" i="7"/>
  <c r="G27" i="7"/>
  <c r="Q27" i="7"/>
  <c r="E26" i="7"/>
  <c r="G26" i="7"/>
  <c r="Q26" i="7"/>
  <c r="E25" i="7"/>
  <c r="G25" i="7"/>
  <c r="Q25" i="7"/>
  <c r="E24" i="7"/>
  <c r="G24" i="7"/>
  <c r="Q24" i="7"/>
  <c r="E23" i="7"/>
  <c r="G23" i="7"/>
  <c r="Q23" i="7"/>
  <c r="E22" i="7"/>
  <c r="G22" i="7"/>
  <c r="Q22" i="7"/>
  <c r="E21" i="7"/>
  <c r="G21" i="7"/>
  <c r="Q21" i="7"/>
  <c r="E20" i="7"/>
  <c r="G20" i="7"/>
  <c r="Q20" i="7"/>
  <c r="E19" i="7"/>
  <c r="G19" i="7"/>
  <c r="Q19" i="7"/>
  <c r="E18" i="7"/>
  <c r="G18" i="7"/>
  <c r="Q18" i="7"/>
  <c r="E17" i="7"/>
  <c r="G17" i="7"/>
  <c r="Q17" i="7"/>
  <c r="E10" i="7"/>
  <c r="G10" i="7"/>
  <c r="Q10" i="7"/>
  <c r="E9" i="7"/>
  <c r="G9" i="7"/>
  <c r="Q9" i="7"/>
  <c r="E8" i="7"/>
  <c r="G8" i="7"/>
  <c r="Q8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AJ101" i="7"/>
  <c r="AP3" i="7"/>
  <c r="AP7" i="7"/>
  <c r="AP11" i="7"/>
  <c r="AP15" i="7"/>
  <c r="AP19" i="7"/>
  <c r="AP23" i="7"/>
  <c r="AP27" i="7"/>
  <c r="AP31" i="7"/>
  <c r="AP35" i="7"/>
  <c r="AP39" i="7"/>
  <c r="AP43" i="7"/>
  <c r="AP47" i="7"/>
  <c r="AP51" i="7"/>
  <c r="AP55" i="7"/>
  <c r="AP59" i="7"/>
  <c r="AP63" i="7"/>
  <c r="AP67" i="7"/>
  <c r="AP71" i="7"/>
  <c r="AP75" i="7"/>
  <c r="AP79" i="7"/>
  <c r="AP83" i="7"/>
  <c r="AP87" i="7"/>
  <c r="AP91" i="7"/>
  <c r="AP95" i="7"/>
  <c r="AP99" i="7"/>
  <c r="AG4" i="7"/>
  <c r="AI4" i="7"/>
  <c r="AG8" i="7"/>
  <c r="AI8" i="7"/>
  <c r="AG12" i="7"/>
  <c r="AI12" i="7"/>
  <c r="AG16" i="7"/>
  <c r="AI16" i="7"/>
  <c r="AG20" i="7"/>
  <c r="AG24" i="7"/>
  <c r="AI24" i="7"/>
  <c r="AG28" i="7"/>
  <c r="AI28" i="7"/>
  <c r="AG32" i="7"/>
  <c r="AG36" i="7"/>
  <c r="AI36" i="7"/>
  <c r="AG40" i="7"/>
  <c r="AI40" i="7"/>
  <c r="AG44" i="7"/>
  <c r="AI44" i="7"/>
  <c r="AG48" i="7"/>
  <c r="AG52" i="7"/>
  <c r="AI52" i="7"/>
  <c r="AG56" i="7"/>
  <c r="AI56" i="7"/>
  <c r="AG60" i="7"/>
  <c r="AI60" i="7"/>
  <c r="AG64" i="7"/>
  <c r="AG68" i="7"/>
  <c r="AI68" i="7"/>
  <c r="AG72" i="7"/>
  <c r="AI72" i="7"/>
  <c r="AG76" i="7"/>
  <c r="AI76" i="7"/>
  <c r="AG80" i="7"/>
  <c r="AG84" i="7"/>
  <c r="AI84" i="7"/>
  <c r="AG88" i="7"/>
  <c r="AI88" i="7"/>
  <c r="AG92" i="7"/>
  <c r="AG96" i="7"/>
  <c r="AG100" i="7"/>
  <c r="AV101" i="7"/>
  <c r="AU101" i="7"/>
  <c r="AT101" i="7"/>
  <c r="AP5" i="7"/>
  <c r="AP9" i="7"/>
  <c r="AP13" i="7"/>
  <c r="AP17" i="7"/>
  <c r="AP21" i="7"/>
  <c r="AP25" i="7"/>
  <c r="AP29" i="7"/>
  <c r="AP33" i="7"/>
  <c r="AP37" i="7"/>
  <c r="AP41" i="7"/>
  <c r="AP45" i="7"/>
  <c r="AP49" i="7"/>
  <c r="AP53" i="7"/>
  <c r="AP57" i="7"/>
  <c r="AP61" i="7"/>
  <c r="AP65" i="7"/>
  <c r="AP69" i="7"/>
  <c r="AP73" i="7"/>
  <c r="AP77" i="7"/>
  <c r="AP81" i="7"/>
  <c r="AP85" i="7"/>
  <c r="AP89" i="7"/>
  <c r="AR101" i="7"/>
  <c r="S5" i="7"/>
  <c r="S9" i="7"/>
  <c r="S13" i="7"/>
  <c r="S17" i="7"/>
  <c r="S21" i="7"/>
  <c r="S25" i="7"/>
  <c r="S29" i="7"/>
  <c r="S33" i="7"/>
  <c r="S37" i="7"/>
  <c r="S41" i="7"/>
  <c r="S45" i="7"/>
  <c r="S49" i="7"/>
  <c r="S53" i="7"/>
  <c r="S57" i="7"/>
  <c r="S61" i="7"/>
  <c r="S65" i="7"/>
  <c r="S69" i="7"/>
  <c r="S73" i="7"/>
  <c r="S77" i="7"/>
  <c r="S81" i="7"/>
  <c r="S85" i="7"/>
  <c r="S89" i="7"/>
  <c r="S93" i="7"/>
  <c r="S97" i="7"/>
  <c r="AL98" i="7"/>
  <c r="AP4" i="7"/>
  <c r="AP8" i="7"/>
  <c r="AP12" i="7"/>
  <c r="AP16" i="7"/>
  <c r="AP20" i="7"/>
  <c r="AP24" i="7"/>
  <c r="AP28" i="7"/>
  <c r="AP32" i="7"/>
  <c r="AP36" i="7"/>
  <c r="AP40" i="7"/>
  <c r="AP44" i="7"/>
  <c r="AP48" i="7"/>
  <c r="AP52" i="7"/>
  <c r="AP56" i="7"/>
  <c r="AP60" i="7"/>
  <c r="AP64" i="7"/>
  <c r="AP68" i="7"/>
  <c r="AP72" i="7"/>
  <c r="AQ101" i="7"/>
  <c r="S2" i="7"/>
  <c r="S10" i="7"/>
  <c r="S18" i="7"/>
  <c r="S26" i="7"/>
  <c r="S34" i="7"/>
  <c r="S42" i="7"/>
  <c r="S50" i="7"/>
  <c r="S58" i="7"/>
  <c r="S66" i="7"/>
  <c r="S70" i="7"/>
  <c r="S78" i="7"/>
  <c r="S86" i="7"/>
  <c r="S94" i="7"/>
  <c r="S98" i="7"/>
  <c r="AG5" i="7"/>
  <c r="AI5" i="7"/>
  <c r="AG9" i="7"/>
  <c r="AI9" i="7"/>
  <c r="AG13" i="7"/>
  <c r="AI13" i="7"/>
  <c r="AG17" i="7"/>
  <c r="AI17" i="7"/>
  <c r="AG21" i="7"/>
  <c r="AI21" i="7"/>
  <c r="AG25" i="7"/>
  <c r="AI25" i="7"/>
  <c r="AG29" i="7"/>
  <c r="AI29" i="7"/>
  <c r="AG33" i="7"/>
  <c r="AI33" i="7"/>
  <c r="AG37" i="7"/>
  <c r="AI37" i="7"/>
  <c r="AG41" i="7"/>
  <c r="AI41" i="7"/>
  <c r="AG45" i="7"/>
  <c r="AI45" i="7"/>
  <c r="AG49" i="7"/>
  <c r="AI49" i="7"/>
  <c r="AG53" i="7"/>
  <c r="AI53" i="7"/>
  <c r="AG57" i="7"/>
  <c r="AI57" i="7"/>
  <c r="AG61" i="7"/>
  <c r="AI61" i="7"/>
  <c r="AG65" i="7"/>
  <c r="AI65" i="7"/>
  <c r="AG69" i="7"/>
  <c r="AI69" i="7"/>
  <c r="AG73" i="7"/>
  <c r="AI73" i="7"/>
  <c r="AG77" i="7"/>
  <c r="AI77" i="7"/>
  <c r="AG81" i="7"/>
  <c r="AI81" i="7"/>
  <c r="AG85" i="7"/>
  <c r="AI85" i="7"/>
  <c r="AG89" i="7"/>
  <c r="AI89" i="7"/>
  <c r="AG93" i="7"/>
  <c r="AI93" i="7"/>
  <c r="AG97" i="7"/>
  <c r="AI97" i="7"/>
  <c r="S6" i="7"/>
  <c r="S14" i="7"/>
  <c r="S22" i="7"/>
  <c r="S30" i="7"/>
  <c r="S38" i="7"/>
  <c r="S46" i="7"/>
  <c r="S54" i="7"/>
  <c r="S62" i="7"/>
  <c r="S74" i="7"/>
  <c r="S82" i="7"/>
  <c r="S90" i="7"/>
  <c r="AP2" i="7"/>
  <c r="AP6" i="7"/>
  <c r="AP10" i="7"/>
  <c r="AP14" i="7"/>
  <c r="AP18" i="7"/>
  <c r="AP22" i="7"/>
  <c r="AP26" i="7"/>
  <c r="AP30" i="7"/>
  <c r="AP34" i="7"/>
  <c r="AP38" i="7"/>
  <c r="AP42" i="7"/>
  <c r="AP46" i="7"/>
  <c r="AP50" i="7"/>
  <c r="AP54" i="7"/>
  <c r="AP58" i="7"/>
  <c r="AP62" i="7"/>
  <c r="AP66" i="7"/>
  <c r="AP70" i="7"/>
  <c r="AP74" i="7"/>
  <c r="AP78" i="7"/>
  <c r="AP82" i="7"/>
  <c r="AP86" i="7"/>
  <c r="AP90" i="7"/>
  <c r="AP94" i="7"/>
  <c r="AP98" i="7"/>
  <c r="AP76" i="7"/>
  <c r="AP80" i="7"/>
  <c r="AP84" i="7"/>
  <c r="AP88" i="7"/>
  <c r="AP92" i="7"/>
  <c r="AP96" i="7"/>
  <c r="AP100" i="7"/>
  <c r="AP93" i="7"/>
  <c r="AP97" i="7"/>
  <c r="AG3" i="7"/>
  <c r="AI3" i="7"/>
  <c r="AG7" i="7"/>
  <c r="AI7" i="7"/>
  <c r="AG11" i="7"/>
  <c r="AI11" i="7"/>
  <c r="AG15" i="7"/>
  <c r="AI15" i="7"/>
  <c r="AG19" i="7"/>
  <c r="AI19" i="7"/>
  <c r="AG23" i="7"/>
  <c r="AI23" i="7"/>
  <c r="AG27" i="7"/>
  <c r="AI27" i="7"/>
  <c r="AG31" i="7"/>
  <c r="AI31" i="7"/>
  <c r="AG35" i="7"/>
  <c r="AI35" i="7"/>
  <c r="AG39" i="7"/>
  <c r="AI39" i="7"/>
  <c r="AG43" i="7"/>
  <c r="AI43" i="7"/>
  <c r="AG47" i="7"/>
  <c r="AI47" i="7"/>
  <c r="AG51" i="7"/>
  <c r="AI51" i="7"/>
  <c r="AG55" i="7"/>
  <c r="AI55" i="7"/>
  <c r="AG59" i="7"/>
  <c r="AI59" i="7"/>
  <c r="AG63" i="7"/>
  <c r="AI63" i="7"/>
  <c r="AG67" i="7"/>
  <c r="AI67" i="7"/>
  <c r="AG71" i="7"/>
  <c r="AI71" i="7"/>
  <c r="AG75" i="7"/>
  <c r="AI75" i="7"/>
  <c r="AG79" i="7"/>
  <c r="AI79" i="7"/>
  <c r="AG83" i="7"/>
  <c r="AI83" i="7"/>
  <c r="AG87" i="7"/>
  <c r="AI87" i="7"/>
  <c r="AG91" i="7"/>
  <c r="AI91" i="7"/>
  <c r="AG95" i="7"/>
  <c r="AI95" i="7"/>
  <c r="AG99" i="7"/>
  <c r="AI99" i="7"/>
  <c r="AF5" i="7"/>
  <c r="AF9" i="7"/>
  <c r="AF13" i="7"/>
  <c r="AF17" i="7"/>
  <c r="AF21" i="7"/>
  <c r="AF25" i="7"/>
  <c r="AF29" i="7"/>
  <c r="AF33" i="7"/>
  <c r="AF37" i="7"/>
  <c r="AF41" i="7"/>
  <c r="AF45" i="7"/>
  <c r="AF49" i="7"/>
  <c r="AF53" i="7"/>
  <c r="AF57" i="7"/>
  <c r="AF61" i="7"/>
  <c r="AF65" i="7"/>
  <c r="AF69" i="7"/>
  <c r="AF73" i="7"/>
  <c r="AL6" i="7"/>
  <c r="AL10" i="7"/>
  <c r="AL14" i="7"/>
  <c r="AL18" i="7"/>
  <c r="AL22" i="7"/>
  <c r="AL26" i="7"/>
  <c r="AL30" i="7"/>
  <c r="AL34" i="7"/>
  <c r="AL38" i="7"/>
  <c r="AL42" i="7"/>
  <c r="AL46" i="7"/>
  <c r="AL50" i="7"/>
  <c r="AL54" i="7"/>
  <c r="AL58" i="7"/>
  <c r="AL62" i="7"/>
  <c r="AL66" i="7"/>
  <c r="AL70" i="7"/>
  <c r="AL74" i="7"/>
  <c r="AL78" i="7"/>
  <c r="AL82" i="7"/>
  <c r="AL86" i="7"/>
  <c r="AL90" i="7"/>
  <c r="AL94" i="7"/>
  <c r="AL99" i="7"/>
  <c r="AL3" i="7"/>
  <c r="AL7" i="7"/>
  <c r="AL11" i="7"/>
  <c r="AL15" i="7"/>
  <c r="AL19" i="7"/>
  <c r="AL23" i="7"/>
  <c r="AL27" i="7"/>
  <c r="AL31" i="7"/>
  <c r="AL35" i="7"/>
  <c r="AL39" i="7"/>
  <c r="AL43" i="7"/>
  <c r="AL47" i="7"/>
  <c r="AL51" i="7"/>
  <c r="AL55" i="7"/>
  <c r="AL59" i="7"/>
  <c r="AL63" i="7"/>
  <c r="AL67" i="7"/>
  <c r="AL71" i="7"/>
  <c r="AL75" i="7"/>
  <c r="AL79" i="7"/>
  <c r="AL83" i="7"/>
  <c r="AL87" i="7"/>
  <c r="AL91" i="7"/>
  <c r="AL95" i="7"/>
  <c r="AL100" i="7"/>
  <c r="AL4" i="7"/>
  <c r="AL8" i="7"/>
  <c r="AL12" i="7"/>
  <c r="AL16" i="7"/>
  <c r="AL20" i="7"/>
  <c r="AL24" i="7"/>
  <c r="AL28" i="7"/>
  <c r="AL32" i="7"/>
  <c r="AL36" i="7"/>
  <c r="AL40" i="7"/>
  <c r="AL44" i="7"/>
  <c r="AL48" i="7"/>
  <c r="AL52" i="7"/>
  <c r="AL56" i="7"/>
  <c r="AL60" i="7"/>
  <c r="AL64" i="7"/>
  <c r="AL68" i="7"/>
  <c r="AL72" i="7"/>
  <c r="AL76" i="7"/>
  <c r="AL80" i="7"/>
  <c r="AL84" i="7"/>
  <c r="AL88" i="7"/>
  <c r="AL92" i="7"/>
  <c r="AL96" i="7"/>
  <c r="AF3" i="7"/>
  <c r="AF7" i="7"/>
  <c r="AF11" i="7"/>
  <c r="AF15" i="7"/>
  <c r="AF19" i="7"/>
  <c r="AF23" i="7"/>
  <c r="AF27" i="7"/>
  <c r="AF31" i="7"/>
  <c r="AF35" i="7"/>
  <c r="AF39" i="7"/>
  <c r="AF43" i="7"/>
  <c r="AF47" i="7"/>
  <c r="AF51" i="7"/>
  <c r="AF55" i="7"/>
  <c r="AF59" i="7"/>
  <c r="AF63" i="7"/>
  <c r="AF67" i="7"/>
  <c r="AF71" i="7"/>
  <c r="AF75" i="7"/>
  <c r="AL2" i="7"/>
  <c r="AH101" i="7"/>
  <c r="AF77" i="7"/>
  <c r="AF81" i="7"/>
  <c r="AF85" i="7"/>
  <c r="AF89" i="7"/>
  <c r="AF93" i="7"/>
  <c r="AF97" i="7"/>
  <c r="AK101" i="7"/>
  <c r="AI20" i="7"/>
  <c r="AI32" i="7"/>
  <c r="AI48" i="7"/>
  <c r="AI64" i="7"/>
  <c r="AI80" i="7"/>
  <c r="AI92" i="7"/>
  <c r="AI96" i="7"/>
  <c r="AI100" i="7"/>
  <c r="AI6" i="7"/>
  <c r="AI10" i="7"/>
  <c r="AI14" i="7"/>
  <c r="AI18" i="7"/>
  <c r="AI22" i="7"/>
  <c r="AI26" i="7"/>
  <c r="AI30" i="7"/>
  <c r="AI34" i="7"/>
  <c r="AI38" i="7"/>
  <c r="AI42" i="7"/>
  <c r="AI46" i="7"/>
  <c r="AI50" i="7"/>
  <c r="AI54" i="7"/>
  <c r="AI58" i="7"/>
  <c r="AI62" i="7"/>
  <c r="AI66" i="7"/>
  <c r="AI70" i="7"/>
  <c r="AI74" i="7"/>
  <c r="AI78" i="7"/>
  <c r="AI82" i="7"/>
  <c r="AI86" i="7"/>
  <c r="AI90" i="7"/>
  <c r="AI94" i="7"/>
  <c r="AI98" i="7"/>
  <c r="AF4" i="7"/>
  <c r="AF8" i="7"/>
  <c r="AF12" i="7"/>
  <c r="AF16" i="7"/>
  <c r="AF20" i="7"/>
  <c r="AF24" i="7"/>
  <c r="AF28" i="7"/>
  <c r="AF32" i="7"/>
  <c r="AF36" i="7"/>
  <c r="AF40" i="7"/>
  <c r="AF44" i="7"/>
  <c r="AF48" i="7"/>
  <c r="AF52" i="7"/>
  <c r="AF56" i="7"/>
  <c r="AF60" i="7"/>
  <c r="AF64" i="7"/>
  <c r="AF68" i="7"/>
  <c r="AF72" i="7"/>
  <c r="AF76" i="7"/>
  <c r="AF80" i="7"/>
  <c r="AF84" i="7"/>
  <c r="AF88" i="7"/>
  <c r="AF92" i="7"/>
  <c r="AF96" i="7"/>
  <c r="AF100" i="7"/>
  <c r="AE101" i="7"/>
  <c r="AF6" i="7"/>
  <c r="AF10" i="7"/>
  <c r="AF14" i="7"/>
  <c r="AF18" i="7"/>
  <c r="AF22" i="7"/>
  <c r="AF26" i="7"/>
  <c r="AF30" i="7"/>
  <c r="AF34" i="7"/>
  <c r="AF38" i="7"/>
  <c r="AF42" i="7"/>
  <c r="AF46" i="7"/>
  <c r="AF50" i="7"/>
  <c r="AF54" i="7"/>
  <c r="AF58" i="7"/>
  <c r="AF62" i="7"/>
  <c r="AF66" i="7"/>
  <c r="AF70" i="7"/>
  <c r="AF74" i="7"/>
  <c r="AF78" i="7"/>
  <c r="AF82" i="7"/>
  <c r="AF86" i="7"/>
  <c r="AF90" i="7"/>
  <c r="AF94" i="7"/>
  <c r="AF98" i="7"/>
  <c r="AF79" i="7"/>
  <c r="AF83" i="7"/>
  <c r="AF87" i="7"/>
  <c r="AF91" i="7"/>
  <c r="AF95" i="7"/>
  <c r="AF99" i="7"/>
  <c r="AI2" i="7"/>
  <c r="AF2" i="7"/>
  <c r="AD101" i="7"/>
  <c r="W5" i="7"/>
  <c r="AC101" i="7"/>
  <c r="AB101" i="7"/>
  <c r="W9" i="7"/>
  <c r="W13" i="7"/>
  <c r="W17" i="7"/>
  <c r="W21" i="7"/>
  <c r="W25" i="7"/>
  <c r="W29" i="7"/>
  <c r="W33" i="7"/>
  <c r="W37" i="7"/>
  <c r="W41" i="7"/>
  <c r="W45" i="7"/>
  <c r="W49" i="7"/>
  <c r="W53" i="7"/>
  <c r="W57" i="7"/>
  <c r="AA101" i="7"/>
  <c r="W4" i="7"/>
  <c r="Y4" i="7"/>
  <c r="W8" i="7"/>
  <c r="Y8" i="7"/>
  <c r="W12" i="7"/>
  <c r="AM12" i="7"/>
  <c r="W16" i="7"/>
  <c r="AM16" i="7"/>
  <c r="W20" i="7"/>
  <c r="AM20" i="7"/>
  <c r="W24" i="7"/>
  <c r="Y24" i="7"/>
  <c r="W28" i="7"/>
  <c r="Y28" i="7"/>
  <c r="W32" i="7"/>
  <c r="Y32" i="7"/>
  <c r="W36" i="7"/>
  <c r="Y36" i="7"/>
  <c r="W40" i="7"/>
  <c r="Y40" i="7"/>
  <c r="W44" i="7"/>
  <c r="Y44" i="7"/>
  <c r="W48" i="7"/>
  <c r="Y48" i="7"/>
  <c r="W52" i="7"/>
  <c r="Y52" i="7"/>
  <c r="W56" i="7"/>
  <c r="Y56" i="7"/>
  <c r="W60" i="7"/>
  <c r="Y60" i="7"/>
  <c r="W64" i="7"/>
  <c r="Y64" i="7"/>
  <c r="W68" i="7"/>
  <c r="Y68" i="7"/>
  <c r="W72" i="7"/>
  <c r="Y72" i="7"/>
  <c r="W76" i="7"/>
  <c r="AM76" i="7"/>
  <c r="W80" i="7"/>
  <c r="Y80" i="7"/>
  <c r="W84" i="7"/>
  <c r="Y84" i="7"/>
  <c r="W88" i="7"/>
  <c r="Y88" i="7"/>
  <c r="W92" i="7"/>
  <c r="Y92" i="7"/>
  <c r="W96" i="7"/>
  <c r="AM96" i="7"/>
  <c r="W100" i="7"/>
  <c r="Y100" i="7"/>
  <c r="R7" i="7"/>
  <c r="E7" i="7"/>
  <c r="G7" i="7"/>
  <c r="Q7" i="7"/>
  <c r="S11" i="7"/>
  <c r="S15" i="7"/>
  <c r="S19" i="7"/>
  <c r="S23" i="7"/>
  <c r="S27" i="7"/>
  <c r="S31" i="7"/>
  <c r="S35" i="7"/>
  <c r="R39" i="7"/>
  <c r="S43" i="7"/>
  <c r="S47" i="7"/>
  <c r="S51" i="7"/>
  <c r="S55" i="7"/>
  <c r="S59" i="7"/>
  <c r="S63" i="7"/>
  <c r="S67" i="7"/>
  <c r="S71" i="7"/>
  <c r="S75" i="7"/>
  <c r="S79" i="7"/>
  <c r="S83" i="7"/>
  <c r="R87" i="7"/>
  <c r="S91" i="7"/>
  <c r="S95" i="7"/>
  <c r="S99" i="7"/>
  <c r="S4" i="7"/>
  <c r="S8" i="7"/>
  <c r="S12" i="7"/>
  <c r="S16" i="7"/>
  <c r="S20" i="7"/>
  <c r="S24" i="7"/>
  <c r="S28" i="7"/>
  <c r="S32" i="7"/>
  <c r="S36" i="7"/>
  <c r="S40" i="7"/>
  <c r="S44" i="7"/>
  <c r="S48" i="7"/>
  <c r="S52" i="7"/>
  <c r="S56" i="7"/>
  <c r="S60" i="7"/>
  <c r="S64" i="7"/>
  <c r="S68" i="7"/>
  <c r="S72" i="7"/>
  <c r="S76" i="7"/>
  <c r="S80" i="7"/>
  <c r="S84" i="7"/>
  <c r="S88" i="7"/>
  <c r="S92" i="7"/>
  <c r="S96" i="7"/>
  <c r="S100" i="7"/>
  <c r="Y12" i="7"/>
  <c r="Y16" i="7"/>
  <c r="Y20" i="7"/>
  <c r="W61" i="7"/>
  <c r="W65" i="7"/>
  <c r="Z101" i="7"/>
  <c r="W3" i="7"/>
  <c r="Y3" i="7"/>
  <c r="W7" i="7"/>
  <c r="Y7" i="7"/>
  <c r="W11" i="7"/>
  <c r="Y11" i="7"/>
  <c r="W15" i="7"/>
  <c r="Y15" i="7"/>
  <c r="W19" i="7"/>
  <c r="Y19" i="7"/>
  <c r="W23" i="7"/>
  <c r="Y23" i="7"/>
  <c r="W27" i="7"/>
  <c r="Y27" i="7"/>
  <c r="W31" i="7"/>
  <c r="Y31" i="7"/>
  <c r="W35" i="7"/>
  <c r="Y35" i="7"/>
  <c r="W39" i="7"/>
  <c r="Y39" i="7"/>
  <c r="W43" i="7"/>
  <c r="Y43" i="7"/>
  <c r="W47" i="7"/>
  <c r="Y47" i="7"/>
  <c r="W51" i="7"/>
  <c r="Y51" i="7"/>
  <c r="W55" i="7"/>
  <c r="Y55" i="7"/>
  <c r="W59" i="7"/>
  <c r="Y59" i="7"/>
  <c r="W63" i="7"/>
  <c r="Y63" i="7"/>
  <c r="W67" i="7"/>
  <c r="Y67" i="7"/>
  <c r="W71" i="7"/>
  <c r="Y71" i="7"/>
  <c r="W75" i="7"/>
  <c r="Y75" i="7"/>
  <c r="W79" i="7"/>
  <c r="Y79" i="7"/>
  <c r="W83" i="7"/>
  <c r="Y83" i="7"/>
  <c r="W87" i="7"/>
  <c r="Y87" i="7"/>
  <c r="W91" i="7"/>
  <c r="Y91" i="7"/>
  <c r="W95" i="7"/>
  <c r="Y95" i="7"/>
  <c r="W99" i="7"/>
  <c r="Y99" i="7"/>
  <c r="X103" i="7"/>
  <c r="W2" i="7"/>
  <c r="Y2" i="7"/>
  <c r="W6" i="7"/>
  <c r="Y6" i="7"/>
  <c r="W10" i="7"/>
  <c r="Y10" i="7"/>
  <c r="W14" i="7"/>
  <c r="Y14" i="7"/>
  <c r="W18" i="7"/>
  <c r="Y18" i="7"/>
  <c r="W22" i="7"/>
  <c r="Y22" i="7"/>
  <c r="W26" i="7"/>
  <c r="Y26" i="7"/>
  <c r="W30" i="7"/>
  <c r="Y30" i="7"/>
  <c r="W34" i="7"/>
  <c r="Y34" i="7"/>
  <c r="W38" i="7"/>
  <c r="Y38" i="7"/>
  <c r="W42" i="7"/>
  <c r="Y42" i="7"/>
  <c r="W46" i="7"/>
  <c r="Y46" i="7"/>
  <c r="W50" i="7"/>
  <c r="Y50" i="7"/>
  <c r="W54" i="7"/>
  <c r="Y54" i="7"/>
  <c r="W58" i="7"/>
  <c r="Y58" i="7"/>
  <c r="W62" i="7"/>
  <c r="Y62" i="7"/>
  <c r="W66" i="7"/>
  <c r="Y66" i="7"/>
  <c r="W70" i="7"/>
  <c r="Y70" i="7"/>
  <c r="W74" i="7"/>
  <c r="Y74" i="7"/>
  <c r="W78" i="7"/>
  <c r="Y78" i="7"/>
  <c r="W82" i="7"/>
  <c r="Y82" i="7"/>
  <c r="W86" i="7"/>
  <c r="Y86" i="7"/>
  <c r="W90" i="7"/>
  <c r="Y90" i="7"/>
  <c r="W94" i="7"/>
  <c r="Y94" i="7"/>
  <c r="W98" i="7"/>
  <c r="X101" i="7"/>
  <c r="W69" i="7"/>
  <c r="W73" i="7"/>
  <c r="W77" i="7"/>
  <c r="W81" i="7"/>
  <c r="W85" i="7"/>
  <c r="W89" i="7"/>
  <c r="W93" i="7"/>
  <c r="W97" i="7"/>
  <c r="V101" i="7"/>
  <c r="U101" i="7"/>
  <c r="T101" i="7"/>
  <c r="R11" i="7"/>
  <c r="E11" i="7"/>
  <c r="G11" i="7"/>
  <c r="Q11" i="7"/>
  <c r="R15" i="7"/>
  <c r="E15" i="7"/>
  <c r="G15" i="7"/>
  <c r="Q15" i="7"/>
  <c r="R19" i="7"/>
  <c r="R27" i="7"/>
  <c r="R31" i="7"/>
  <c r="R35" i="7"/>
  <c r="R43" i="7"/>
  <c r="R47" i="7"/>
  <c r="R51" i="7"/>
  <c r="R59" i="7"/>
  <c r="R63" i="7"/>
  <c r="R67" i="7"/>
  <c r="R75" i="7"/>
  <c r="R79" i="7"/>
  <c r="R83" i="7"/>
  <c r="R91" i="7"/>
  <c r="R95" i="7"/>
  <c r="R99" i="7"/>
  <c r="R5" i="7"/>
  <c r="E5" i="7"/>
  <c r="G5" i="7"/>
  <c r="Q5" i="7"/>
  <c r="R9" i="7"/>
  <c r="R13" i="7"/>
  <c r="E13" i="7"/>
  <c r="G13" i="7"/>
  <c r="Q13" i="7"/>
  <c r="R17" i="7"/>
  <c r="R21" i="7"/>
  <c r="R25" i="7"/>
  <c r="R29" i="7"/>
  <c r="R33" i="7"/>
  <c r="R37" i="7"/>
  <c r="R41" i="7"/>
  <c r="R45" i="7"/>
  <c r="R49" i="7"/>
  <c r="R53" i="7"/>
  <c r="R57" i="7"/>
  <c r="R61" i="7"/>
  <c r="R65" i="7"/>
  <c r="R69" i="7"/>
  <c r="R73" i="7"/>
  <c r="R77" i="7"/>
  <c r="R81" i="7"/>
  <c r="R85" i="7"/>
  <c r="R89" i="7"/>
  <c r="R93" i="7"/>
  <c r="R97" i="7"/>
  <c r="R23" i="7"/>
  <c r="R55" i="7"/>
  <c r="R71" i="7"/>
  <c r="R2" i="7"/>
  <c r="E2" i="7"/>
  <c r="G2" i="7"/>
  <c r="Q2" i="7"/>
  <c r="R6" i="7"/>
  <c r="E6" i="7"/>
  <c r="G6" i="7"/>
  <c r="Q6" i="7"/>
  <c r="R10" i="7"/>
  <c r="R14" i="7"/>
  <c r="E14" i="7"/>
  <c r="G14" i="7"/>
  <c r="Q14" i="7"/>
  <c r="R18" i="7"/>
  <c r="R22" i="7"/>
  <c r="R26" i="7"/>
  <c r="R30" i="7"/>
  <c r="R34" i="7"/>
  <c r="R38" i="7"/>
  <c r="R42" i="7"/>
  <c r="R46" i="7"/>
  <c r="R50" i="7"/>
  <c r="R54" i="7"/>
  <c r="R58" i="7"/>
  <c r="R62" i="7"/>
  <c r="R66" i="7"/>
  <c r="R70" i="7"/>
  <c r="R74" i="7"/>
  <c r="R78" i="7"/>
  <c r="R82" i="7"/>
  <c r="R86" i="7"/>
  <c r="R90" i="7"/>
  <c r="R94" i="7"/>
  <c r="R98" i="7"/>
  <c r="S7" i="7"/>
  <c r="S39" i="7"/>
  <c r="S87" i="7"/>
  <c r="R4" i="7"/>
  <c r="E4" i="7"/>
  <c r="G4" i="7"/>
  <c r="Q4" i="7"/>
  <c r="R8" i="7"/>
  <c r="R12" i="7"/>
  <c r="E12" i="7"/>
  <c r="G12" i="7"/>
  <c r="Q12" i="7"/>
  <c r="R16" i="7"/>
  <c r="E16" i="7"/>
  <c r="G16" i="7"/>
  <c r="Q16" i="7"/>
  <c r="R20" i="7"/>
  <c r="R24" i="7"/>
  <c r="R28" i="7"/>
  <c r="R32" i="7"/>
  <c r="R36" i="7"/>
  <c r="R40" i="7"/>
  <c r="R44" i="7"/>
  <c r="R48" i="7"/>
  <c r="R52" i="7"/>
  <c r="R56" i="7"/>
  <c r="R60" i="7"/>
  <c r="R64" i="7"/>
  <c r="R68" i="7"/>
  <c r="R72" i="7"/>
  <c r="R76" i="7"/>
  <c r="R80" i="7"/>
  <c r="R84" i="7"/>
  <c r="R88" i="7"/>
  <c r="R92" i="7"/>
  <c r="R96" i="7"/>
  <c r="R100" i="7"/>
  <c r="M101" i="7"/>
  <c r="N3" i="7"/>
  <c r="S3" i="7"/>
  <c r="K101" i="7"/>
  <c r="J101" i="7"/>
  <c r="I101" i="7"/>
  <c r="H101" i="7"/>
  <c r="C103" i="7"/>
  <c r="C102" i="7"/>
  <c r="C101" i="7"/>
  <c r="AP101" i="7"/>
  <c r="AG101" i="7"/>
  <c r="Y76" i="7"/>
  <c r="Y96" i="7"/>
  <c r="Y93" i="7"/>
  <c r="AM93" i="7"/>
  <c r="Y77" i="7"/>
  <c r="AM77" i="7"/>
  <c r="Y98" i="7"/>
  <c r="AM98" i="7"/>
  <c r="Y65" i="7"/>
  <c r="AM65" i="7"/>
  <c r="Y49" i="7"/>
  <c r="AM49" i="7"/>
  <c r="Y33" i="7"/>
  <c r="AM33" i="7"/>
  <c r="Y17" i="7"/>
  <c r="AM17" i="7"/>
  <c r="AM90" i="7"/>
  <c r="AM74" i="7"/>
  <c r="AM58" i="7"/>
  <c r="AM42" i="7"/>
  <c r="AM26" i="7"/>
  <c r="AM10" i="7"/>
  <c r="AM87" i="7"/>
  <c r="AM71" i="7"/>
  <c r="AM51" i="7"/>
  <c r="AM19" i="7"/>
  <c r="AM80" i="7"/>
  <c r="AM64" i="7"/>
  <c r="AM48" i="7"/>
  <c r="AM32" i="7"/>
  <c r="AM95" i="7"/>
  <c r="AM31" i="7"/>
  <c r="Y89" i="7"/>
  <c r="AM89" i="7"/>
  <c r="Y73" i="7"/>
  <c r="AM73" i="7"/>
  <c r="Y61" i="7"/>
  <c r="AM61" i="7"/>
  <c r="Y45" i="7"/>
  <c r="AM45" i="7"/>
  <c r="Y29" i="7"/>
  <c r="AM29" i="7"/>
  <c r="Y13" i="7"/>
  <c r="AM13" i="7"/>
  <c r="Y5" i="7"/>
  <c r="AM5" i="7"/>
  <c r="AM86" i="7"/>
  <c r="AM70" i="7"/>
  <c r="AM54" i="7"/>
  <c r="AM38" i="7"/>
  <c r="AM22" i="7"/>
  <c r="AM6" i="7"/>
  <c r="AM83" i="7"/>
  <c r="AM67" i="7"/>
  <c r="AM43" i="7"/>
  <c r="AM11" i="7"/>
  <c r="AM92" i="7"/>
  <c r="AM60" i="7"/>
  <c r="AM44" i="7"/>
  <c r="AM28" i="7"/>
  <c r="AM55" i="7"/>
  <c r="AM23" i="7"/>
  <c r="Y85" i="7"/>
  <c r="AM85" i="7"/>
  <c r="Y69" i="7"/>
  <c r="AM69" i="7"/>
  <c r="Y57" i="7"/>
  <c r="AM57" i="7"/>
  <c r="Y41" i="7"/>
  <c r="AM41" i="7"/>
  <c r="Y25" i="7"/>
  <c r="AM25" i="7"/>
  <c r="Y9" i="7"/>
  <c r="AM9" i="7"/>
  <c r="AM82" i="7"/>
  <c r="AM66" i="7"/>
  <c r="AM50" i="7"/>
  <c r="AM34" i="7"/>
  <c r="AM18" i="7"/>
  <c r="AM2" i="7"/>
  <c r="AM100" i="7"/>
  <c r="AM79" i="7"/>
  <c r="AM63" i="7"/>
  <c r="AM35" i="7"/>
  <c r="AM3" i="7"/>
  <c r="AM88" i="7"/>
  <c r="AM72" i="7"/>
  <c r="AM56" i="7"/>
  <c r="AM40" i="7"/>
  <c r="AM24" i="7"/>
  <c r="AM8" i="7"/>
  <c r="AM47" i="7"/>
  <c r="AM15" i="7"/>
  <c r="Y97" i="7"/>
  <c r="AM97" i="7"/>
  <c r="Y81" i="7"/>
  <c r="AM81" i="7"/>
  <c r="Y53" i="7"/>
  <c r="AM53" i="7"/>
  <c r="Y37" i="7"/>
  <c r="AM37" i="7"/>
  <c r="Y21" i="7"/>
  <c r="AM21" i="7"/>
  <c r="AM94" i="7"/>
  <c r="AM78" i="7"/>
  <c r="AM62" i="7"/>
  <c r="AM46" i="7"/>
  <c r="AM30" i="7"/>
  <c r="AM14" i="7"/>
  <c r="AM91" i="7"/>
  <c r="AM75" i="7"/>
  <c r="AM59" i="7"/>
  <c r="AM27" i="7"/>
  <c r="AM99" i="7"/>
  <c r="AM84" i="7"/>
  <c r="AM68" i="7"/>
  <c r="AM52" i="7"/>
  <c r="AM36" i="7"/>
  <c r="AM4" i="7"/>
  <c r="AM39" i="7"/>
  <c r="AM7" i="7"/>
  <c r="AL102" i="7"/>
  <c r="AL101" i="7"/>
  <c r="AI101" i="7"/>
  <c r="AF101" i="7"/>
  <c r="W101" i="7"/>
  <c r="S101" i="7"/>
  <c r="N101" i="7"/>
  <c r="O3" i="7"/>
  <c r="R3" i="7"/>
  <c r="B34" i="6"/>
  <c r="R101" i="7"/>
  <c r="E3" i="7"/>
  <c r="Y101" i="7"/>
  <c r="AM101" i="7"/>
  <c r="D95" i="7"/>
  <c r="F95" i="7"/>
  <c r="P95" i="7"/>
  <c r="D68" i="7"/>
  <c r="F68" i="7"/>
  <c r="P68" i="7"/>
  <c r="D69" i="7"/>
  <c r="F69" i="7"/>
  <c r="P69" i="7"/>
  <c r="D70" i="7"/>
  <c r="F70" i="7"/>
  <c r="P70" i="7"/>
  <c r="D71" i="7"/>
  <c r="F71" i="7"/>
  <c r="P71" i="7"/>
  <c r="D72" i="7"/>
  <c r="F72" i="7"/>
  <c r="P72" i="7"/>
  <c r="D73" i="7"/>
  <c r="F73" i="7"/>
  <c r="P73" i="7"/>
  <c r="D74" i="7"/>
  <c r="F74" i="7"/>
  <c r="P74" i="7"/>
  <c r="D75" i="7"/>
  <c r="F75" i="7"/>
  <c r="P75" i="7"/>
  <c r="D76" i="7"/>
  <c r="F76" i="7"/>
  <c r="P76" i="7"/>
  <c r="D77" i="7"/>
  <c r="F77" i="7"/>
  <c r="P77" i="7"/>
  <c r="D43" i="7"/>
  <c r="F43" i="7"/>
  <c r="P43" i="7"/>
  <c r="D44" i="7"/>
  <c r="F44" i="7"/>
  <c r="P44" i="7"/>
  <c r="D45" i="7"/>
  <c r="F45" i="7"/>
  <c r="P45" i="7"/>
  <c r="D46" i="7"/>
  <c r="F46" i="7"/>
  <c r="P46" i="7"/>
  <c r="D47" i="7"/>
  <c r="F47" i="7"/>
  <c r="P47" i="7"/>
  <c r="D48" i="7"/>
  <c r="F48" i="7"/>
  <c r="P48" i="7"/>
  <c r="D49" i="7"/>
  <c r="F49" i="7"/>
  <c r="P49" i="7"/>
  <c r="D50" i="7"/>
  <c r="F50" i="7"/>
  <c r="P50" i="7"/>
  <c r="D51" i="7"/>
  <c r="F51" i="7"/>
  <c r="P51" i="7"/>
  <c r="D52" i="7"/>
  <c r="F52" i="7"/>
  <c r="P52" i="7"/>
  <c r="D53" i="7"/>
  <c r="F53" i="7"/>
  <c r="P53" i="7"/>
  <c r="D54" i="7"/>
  <c r="F54" i="7"/>
  <c r="P54" i="7"/>
  <c r="D55" i="7"/>
  <c r="F55" i="7"/>
  <c r="P55" i="7"/>
  <c r="D56" i="7"/>
  <c r="F56" i="7"/>
  <c r="P56" i="7"/>
  <c r="D57" i="7"/>
  <c r="F57" i="7"/>
  <c r="P57" i="7"/>
  <c r="D58" i="7"/>
  <c r="F58" i="7"/>
  <c r="P58" i="7"/>
  <c r="D59" i="7"/>
  <c r="F59" i="7"/>
  <c r="P59" i="7"/>
  <c r="D60" i="7"/>
  <c r="F60" i="7"/>
  <c r="P60" i="7"/>
  <c r="D61" i="7"/>
  <c r="F61" i="7"/>
  <c r="P61" i="7"/>
  <c r="D62" i="7"/>
  <c r="F62" i="7"/>
  <c r="P62" i="7"/>
  <c r="D63" i="7"/>
  <c r="F63" i="7"/>
  <c r="P63" i="7"/>
  <c r="D64" i="7"/>
  <c r="F64" i="7"/>
  <c r="P64" i="7"/>
  <c r="D66" i="7"/>
  <c r="F66" i="7"/>
  <c r="P66" i="7"/>
  <c r="D67" i="7"/>
  <c r="F67" i="7"/>
  <c r="P67" i="7"/>
  <c r="D14" i="7"/>
  <c r="F14" i="7"/>
  <c r="P14" i="7"/>
  <c r="D15" i="7"/>
  <c r="F15" i="7"/>
  <c r="P15" i="7"/>
  <c r="D16" i="7"/>
  <c r="F16" i="7"/>
  <c r="P16" i="7"/>
  <c r="D18" i="7"/>
  <c r="F18" i="7"/>
  <c r="P18" i="7"/>
  <c r="D19" i="7"/>
  <c r="F19" i="7"/>
  <c r="P19" i="7"/>
  <c r="D20" i="7"/>
  <c r="F20" i="7"/>
  <c r="P20" i="7"/>
  <c r="D22" i="7"/>
  <c r="F22" i="7"/>
  <c r="P22" i="7"/>
  <c r="D23" i="7"/>
  <c r="F23" i="7"/>
  <c r="P23" i="7"/>
  <c r="D26" i="7"/>
  <c r="F26" i="7"/>
  <c r="P26" i="7"/>
  <c r="D27" i="7"/>
  <c r="F27" i="7"/>
  <c r="P27" i="7"/>
  <c r="D28" i="7"/>
  <c r="F28" i="7"/>
  <c r="P28" i="7"/>
  <c r="D30" i="7"/>
  <c r="F30" i="7"/>
  <c r="P30" i="7"/>
  <c r="D31" i="7"/>
  <c r="D32" i="7"/>
  <c r="F32" i="7"/>
  <c r="P32" i="7"/>
  <c r="D34" i="7"/>
  <c r="F34" i="7"/>
  <c r="P34" i="7"/>
  <c r="D35" i="7"/>
  <c r="F35" i="7"/>
  <c r="P35" i="7"/>
  <c r="D36" i="7"/>
  <c r="F36" i="7"/>
  <c r="P36" i="7"/>
  <c r="D38" i="7"/>
  <c r="F38" i="7"/>
  <c r="P38" i="7"/>
  <c r="D39" i="7"/>
  <c r="F39" i="7"/>
  <c r="P39" i="7"/>
  <c r="D40" i="7"/>
  <c r="F40" i="7"/>
  <c r="P40" i="7"/>
  <c r="BH102" i="3"/>
  <c r="BE102" i="3"/>
  <c r="B40" i="6"/>
  <c r="BD102" i="3"/>
  <c r="B38" i="6"/>
  <c r="BC102" i="3"/>
  <c r="B36" i="6"/>
  <c r="BI101" i="3"/>
  <c r="B50" i="6"/>
  <c r="AZ102" i="3"/>
  <c r="G3" i="7"/>
  <c r="E101" i="7"/>
  <c r="F31" i="7"/>
  <c r="P31" i="7"/>
  <c r="D42" i="7"/>
  <c r="F42" i="7"/>
  <c r="P42" i="7"/>
  <c r="D65" i="7"/>
  <c r="F65" i="7"/>
  <c r="P65" i="7"/>
  <c r="D41" i="7"/>
  <c r="D37" i="7"/>
  <c r="D33" i="7"/>
  <c r="D29" i="7"/>
  <c r="F29" i="7"/>
  <c r="P29" i="7"/>
  <c r="D25" i="7"/>
  <c r="D21" i="7"/>
  <c r="D17" i="7"/>
  <c r="D13" i="7"/>
  <c r="D24" i="7"/>
  <c r="B24" i="6"/>
  <c r="B48" i="6"/>
  <c r="B44" i="6"/>
  <c r="D89" i="7"/>
  <c r="F89" i="7"/>
  <c r="P89" i="7"/>
  <c r="D93" i="7"/>
  <c r="F93" i="7"/>
  <c r="P93" i="7"/>
  <c r="D97" i="7"/>
  <c r="F97" i="7"/>
  <c r="P97" i="7"/>
  <c r="D100" i="7"/>
  <c r="F100" i="7"/>
  <c r="P100" i="7"/>
  <c r="D99" i="7"/>
  <c r="F99" i="7"/>
  <c r="P99" i="7"/>
  <c r="D98" i="7"/>
  <c r="F98" i="7"/>
  <c r="P98" i="7"/>
  <c r="D96" i="7"/>
  <c r="F96" i="7"/>
  <c r="P96" i="7"/>
  <c r="D94" i="7"/>
  <c r="F94" i="7"/>
  <c r="P94" i="7"/>
  <c r="D92" i="7"/>
  <c r="F92" i="7"/>
  <c r="P92" i="7"/>
  <c r="D91" i="7"/>
  <c r="F91" i="7"/>
  <c r="P91" i="7"/>
  <c r="D90" i="7"/>
  <c r="F90" i="7"/>
  <c r="P90" i="7"/>
  <c r="D88" i="7"/>
  <c r="F88" i="7"/>
  <c r="P88" i="7"/>
  <c r="D87" i="7"/>
  <c r="F87" i="7"/>
  <c r="P87" i="7"/>
  <c r="D86" i="7"/>
  <c r="F86" i="7"/>
  <c r="P86" i="7"/>
  <c r="D85" i="7"/>
  <c r="F85" i="7"/>
  <c r="P85" i="7"/>
  <c r="D84" i="7"/>
  <c r="F84" i="7"/>
  <c r="P84" i="7"/>
  <c r="D83" i="7"/>
  <c r="F83" i="7"/>
  <c r="P83" i="7"/>
  <c r="D82" i="7"/>
  <c r="F82" i="7"/>
  <c r="P82" i="7"/>
  <c r="D81" i="7"/>
  <c r="F81" i="7"/>
  <c r="P81" i="7"/>
  <c r="D80" i="7"/>
  <c r="F80" i="7"/>
  <c r="P80" i="7"/>
  <c r="D79" i="7"/>
  <c r="F79" i="7"/>
  <c r="P79" i="7"/>
  <c r="D78" i="7"/>
  <c r="F78" i="7"/>
  <c r="P78" i="7"/>
  <c r="D11" i="7"/>
  <c r="F11" i="7"/>
  <c r="P11" i="7"/>
  <c r="D9" i="7"/>
  <c r="F9" i="7"/>
  <c r="P9" i="7"/>
  <c r="D8" i="7"/>
  <c r="F8" i="7"/>
  <c r="P8" i="7"/>
  <c r="D7" i="7"/>
  <c r="F7" i="7"/>
  <c r="P7" i="7"/>
  <c r="D6" i="7"/>
  <c r="F6" i="7"/>
  <c r="P6" i="7"/>
  <c r="D5" i="7"/>
  <c r="F5" i="7"/>
  <c r="P5" i="7"/>
  <c r="D4" i="7"/>
  <c r="F4" i="7"/>
  <c r="P4" i="7"/>
  <c r="D3" i="7"/>
  <c r="F3" i="7"/>
  <c r="P3" i="7"/>
  <c r="D2" i="7"/>
  <c r="F2" i="7"/>
  <c r="P2" i="7"/>
  <c r="AO101" i="3"/>
  <c r="AN101" i="3"/>
  <c r="AM101" i="3"/>
  <c r="AK101" i="3"/>
  <c r="AJ101" i="3"/>
  <c r="AI101" i="3"/>
  <c r="B18" i="5"/>
  <c r="V102" i="3"/>
  <c r="Y102" i="7"/>
  <c r="AG101" i="3"/>
  <c r="B10" i="5"/>
  <c r="AA101" i="3"/>
  <c r="B53" i="2"/>
  <c r="T101" i="3"/>
  <c r="B33" i="2"/>
  <c r="M101" i="3"/>
  <c r="Z102" i="3"/>
  <c r="Z101" i="3"/>
  <c r="E101" i="3"/>
  <c r="B29" i="2"/>
  <c r="B27" i="2"/>
  <c r="B25" i="2"/>
  <c r="Q3" i="7"/>
  <c r="Q101" i="7"/>
  <c r="Q102" i="7"/>
  <c r="G101" i="7"/>
  <c r="AM102" i="7"/>
  <c r="AJ102" i="7"/>
  <c r="B2" i="4"/>
  <c r="A101" i="7"/>
  <c r="E2" i="4"/>
  <c r="AI102" i="7"/>
  <c r="AL103" i="7"/>
  <c r="AG102" i="7"/>
  <c r="AH102" i="7"/>
  <c r="C52" i="4"/>
  <c r="M37" i="4"/>
  <c r="AE102" i="7"/>
  <c r="C47" i="4"/>
  <c r="M36" i="4"/>
  <c r="AF102" i="7"/>
  <c r="X104" i="7"/>
  <c r="AD102" i="7"/>
  <c r="B47" i="4"/>
  <c r="L36" i="4"/>
  <c r="V102" i="7"/>
  <c r="W102" i="7"/>
  <c r="T102" i="7"/>
  <c r="U102" i="7"/>
  <c r="R102" i="7"/>
  <c r="H102" i="7"/>
  <c r="I102" i="7"/>
  <c r="E102" i="7"/>
  <c r="G102" i="7"/>
  <c r="F24" i="7"/>
  <c r="P24" i="7"/>
  <c r="F25" i="7"/>
  <c r="P25" i="7"/>
  <c r="F37" i="7"/>
  <c r="P37" i="7"/>
  <c r="F13" i="7"/>
  <c r="P13" i="7"/>
  <c r="F41" i="7"/>
  <c r="P41" i="7"/>
  <c r="F17" i="7"/>
  <c r="P17" i="7"/>
  <c r="F21" i="7"/>
  <c r="P21" i="7"/>
  <c r="F33" i="7"/>
  <c r="P33" i="7"/>
  <c r="D10" i="7"/>
  <c r="F10" i="7"/>
  <c r="P10" i="7"/>
  <c r="D12" i="7"/>
  <c r="B26" i="6"/>
  <c r="AK102" i="3"/>
  <c r="T102" i="3"/>
  <c r="B44" i="2"/>
  <c r="B43" i="2"/>
  <c r="B30" i="6"/>
  <c r="B46" i="6"/>
  <c r="B49" i="2"/>
  <c r="AA102" i="3"/>
  <c r="B54" i="2"/>
  <c r="B12" i="5"/>
  <c r="B31" i="2"/>
  <c r="D102" i="3"/>
  <c r="B12" i="2"/>
  <c r="Q102" i="3"/>
  <c r="B34" i="2"/>
  <c r="A101" i="3"/>
  <c r="D101" i="3"/>
  <c r="D103" i="3"/>
  <c r="R104" i="3"/>
  <c r="B41" i="2"/>
  <c r="B42" i="2"/>
  <c r="B39" i="2"/>
  <c r="B40" i="2"/>
  <c r="B37" i="2"/>
  <c r="B38" i="2"/>
  <c r="B35" i="2"/>
  <c r="B36" i="2"/>
  <c r="BA102" i="3"/>
  <c r="AR102" i="7"/>
  <c r="AS103" i="3"/>
  <c r="AX101" i="3"/>
  <c r="BC101" i="3"/>
  <c r="BD101" i="3"/>
  <c r="BE101" i="3"/>
  <c r="BF101" i="3"/>
  <c r="BG101" i="3"/>
  <c r="BH101" i="3"/>
  <c r="BB101" i="3"/>
  <c r="BB102" i="3"/>
  <c r="BA101" i="3"/>
  <c r="AZ101" i="3"/>
  <c r="AY102" i="3"/>
  <c r="B3" i="4"/>
  <c r="B101" i="7"/>
  <c r="E3" i="4"/>
  <c r="AU102" i="7"/>
  <c r="B47" i="6"/>
  <c r="AV102" i="7"/>
  <c r="B49" i="6"/>
  <c r="AS102" i="7"/>
  <c r="B43" i="6"/>
  <c r="AT102" i="7"/>
  <c r="B45" i="6"/>
  <c r="F12" i="7"/>
  <c r="P12" i="7"/>
  <c r="D101" i="7"/>
  <c r="B4" i="6"/>
  <c r="B35" i="6"/>
  <c r="B24" i="5"/>
  <c r="B28" i="6"/>
  <c r="BH103" i="3"/>
  <c r="B20" i="5"/>
  <c r="B32" i="6"/>
  <c r="BC103" i="3"/>
  <c r="B37" i="6"/>
  <c r="BE103" i="3"/>
  <c r="B41" i="6"/>
  <c r="BI102" i="3"/>
  <c r="B51" i="6"/>
  <c r="BD103" i="3"/>
  <c r="B39" i="6"/>
  <c r="C46" i="4"/>
  <c r="D46" i="4"/>
  <c r="M10" i="4"/>
  <c r="C51" i="4"/>
  <c r="B46" i="4"/>
  <c r="C41" i="4"/>
  <c r="B41" i="4"/>
  <c r="B4" i="4"/>
  <c r="E4" i="4"/>
  <c r="E104" i="3"/>
  <c r="E102" i="3"/>
  <c r="B13" i="2"/>
  <c r="B11" i="2"/>
  <c r="J102" i="3"/>
  <c r="B16" i="2"/>
  <c r="F101" i="7"/>
  <c r="F102" i="7"/>
  <c r="P101" i="7"/>
  <c r="P102" i="7"/>
  <c r="D102" i="7"/>
  <c r="N102" i="7"/>
  <c r="B25" i="5"/>
  <c r="D41" i="4"/>
  <c r="B23" i="6"/>
  <c r="B22" i="6"/>
  <c r="C42" i="4"/>
  <c r="M39" i="4"/>
  <c r="B21" i="5"/>
  <c r="B42" i="4"/>
  <c r="L39" i="4"/>
  <c r="B13" i="5"/>
  <c r="D47" i="4"/>
  <c r="N36" i="4"/>
  <c r="N10" i="4"/>
  <c r="D52" i="4"/>
  <c r="N37" i="4"/>
  <c r="D51" i="4"/>
  <c r="B51" i="4"/>
  <c r="B52" i="4"/>
  <c r="L37" i="4"/>
  <c r="B10" i="2"/>
  <c r="AL103" i="3"/>
  <c r="AJ103" i="3"/>
  <c r="AH103" i="3"/>
  <c r="AF103" i="3"/>
  <c r="B8" i="5"/>
  <c r="AW102" i="3"/>
  <c r="AV102" i="3"/>
  <c r="B10" i="6"/>
  <c r="B8" i="6"/>
  <c r="X102" i="3"/>
  <c r="J102" i="7"/>
  <c r="AY101" i="3"/>
  <c r="AW101" i="3"/>
  <c r="AV101" i="3"/>
  <c r="AU101" i="3"/>
  <c r="AT101" i="3"/>
  <c r="AS101" i="3"/>
  <c r="AL101" i="3"/>
  <c r="AH101" i="3"/>
  <c r="AF101" i="3"/>
  <c r="AE101" i="3"/>
  <c r="AD101" i="3"/>
  <c r="AB101" i="3"/>
  <c r="Y101" i="3"/>
  <c r="B51" i="2"/>
  <c r="X101" i="3"/>
  <c r="AJ102" i="3"/>
  <c r="X102" i="7"/>
  <c r="U101" i="3"/>
  <c r="K101" i="3"/>
  <c r="K102" i="3"/>
  <c r="B17" i="2"/>
  <c r="AO102" i="7"/>
  <c r="B25" i="6"/>
  <c r="AP102" i="7"/>
  <c r="B27" i="6"/>
  <c r="AN102" i="7"/>
  <c r="B21" i="6"/>
  <c r="D42" i="4"/>
  <c r="N39" i="4"/>
  <c r="B57" i="2"/>
  <c r="AC102" i="3"/>
  <c r="AC103" i="3"/>
  <c r="B58" i="2"/>
  <c r="AG102" i="3"/>
  <c r="B11" i="5"/>
  <c r="AF102" i="3"/>
  <c r="B7" i="5"/>
  <c r="B6" i="5"/>
  <c r="B45" i="2"/>
  <c r="U102" i="3"/>
  <c r="B46" i="2"/>
  <c r="AE102" i="3"/>
  <c r="B5" i="5"/>
  <c r="B4" i="5"/>
  <c r="B2" i="6"/>
  <c r="AR102" i="3"/>
  <c r="B3" i="6"/>
  <c r="BA103" i="3"/>
  <c r="B29" i="6"/>
  <c r="B33" i="6"/>
  <c r="AS105" i="3"/>
  <c r="B5" i="6"/>
  <c r="B18" i="6"/>
  <c r="AW103" i="3"/>
  <c r="B19" i="6"/>
  <c r="AH104" i="3"/>
  <c r="B17" i="5"/>
  <c r="B16" i="5"/>
  <c r="B52" i="2"/>
  <c r="B2" i="5"/>
  <c r="AD102" i="3"/>
  <c r="B3" i="5"/>
  <c r="AL102" i="3"/>
  <c r="AI102" i="3"/>
  <c r="B19" i="5"/>
  <c r="B14" i="5"/>
  <c r="AH102" i="3"/>
  <c r="B15" i="5"/>
  <c r="AL104" i="3"/>
  <c r="AB102" i="3"/>
  <c r="B56" i="2"/>
  <c r="B55" i="2"/>
  <c r="AJ104" i="3"/>
  <c r="B6" i="6"/>
  <c r="O10" i="4"/>
  <c r="P10" i="4"/>
  <c r="W102" i="3"/>
  <c r="B50" i="2"/>
  <c r="Y102" i="3"/>
  <c r="N112" i="3"/>
  <c r="B30" i="2"/>
  <c r="N110" i="3"/>
  <c r="B28" i="2"/>
  <c r="N108" i="3"/>
  <c r="B26" i="2"/>
  <c r="N114" i="3"/>
  <c r="B32" i="2"/>
  <c r="M102" i="3"/>
  <c r="B18" i="2"/>
  <c r="B19" i="2"/>
  <c r="N102" i="3"/>
  <c r="B20" i="2"/>
  <c r="B23" i="2"/>
  <c r="N106" i="3"/>
  <c r="B24" i="2"/>
  <c r="B21" i="2"/>
  <c r="N104" i="3"/>
  <c r="B22" i="2"/>
  <c r="C56" i="4"/>
  <c r="B56" i="4"/>
  <c r="AV103" i="3"/>
  <c r="B11" i="6"/>
  <c r="B12" i="6"/>
  <c r="C36" i="4"/>
  <c r="B36" i="4"/>
  <c r="AF104" i="3"/>
  <c r="B22" i="5"/>
  <c r="B15" i="2"/>
  <c r="B37" i="4"/>
  <c r="L38" i="4"/>
  <c r="B9" i="5"/>
  <c r="B9" i="6"/>
  <c r="C37" i="4"/>
  <c r="M38" i="4"/>
  <c r="B17" i="6"/>
  <c r="B16" i="6"/>
  <c r="B7" i="6"/>
  <c r="G4" i="4"/>
  <c r="B14" i="2"/>
  <c r="D56" i="4"/>
  <c r="D36" i="4"/>
  <c r="C10" i="4"/>
  <c r="N11" i="4"/>
  <c r="B10" i="4"/>
  <c r="M11" i="4"/>
  <c r="D37" i="4"/>
  <c r="N38" i="4"/>
  <c r="B23" i="5"/>
  <c r="B28" i="5"/>
  <c r="B29" i="5"/>
  <c r="B26" i="5"/>
  <c r="B27" i="5"/>
  <c r="B15" i="6"/>
  <c r="B14" i="6"/>
  <c r="B13" i="6"/>
  <c r="E10" i="4"/>
  <c r="P11" i="4"/>
  <c r="D10" i="4"/>
  <c r="O11" i="4"/>
</calcChain>
</file>

<file path=xl/sharedStrings.xml><?xml version="1.0" encoding="utf-8"?>
<sst xmlns="http://schemas.openxmlformats.org/spreadsheetml/2006/main" count="354" uniqueCount="307">
  <si>
    <t>Patient Random Number</t>
  </si>
  <si>
    <t>Age</t>
  </si>
  <si>
    <t>Ward</t>
  </si>
  <si>
    <t>LOS (days)</t>
  </si>
  <si>
    <t>Time to history</t>
  </si>
  <si>
    <t>Comments</t>
  </si>
  <si>
    <t>Male</t>
  </si>
  <si>
    <t>Yes</t>
  </si>
  <si>
    <t>Not Applicable</t>
  </si>
  <si>
    <t>No</t>
  </si>
  <si>
    <t>Female</t>
  </si>
  <si>
    <t>Pharmacist</t>
  </si>
  <si>
    <t>MMP</t>
  </si>
  <si>
    <t>ED MO</t>
  </si>
  <si>
    <t>Other</t>
  </si>
  <si>
    <t>1.1 Admission date</t>
  </si>
  <si>
    <t>1.1 Admission time</t>
  </si>
  <si>
    <t>Surgical</t>
  </si>
  <si>
    <t>Number of Patients</t>
  </si>
  <si>
    <t>Median Age</t>
  </si>
  <si>
    <t>Age Range</t>
  </si>
  <si>
    <t>Total</t>
  </si>
  <si>
    <t>Clear &amp; less 24hrs</t>
  </si>
  <si>
    <t>Number of patients</t>
  </si>
  <si>
    <t>Omission</t>
  </si>
  <si>
    <t>Medical</t>
  </si>
  <si>
    <t>Department/Ward</t>
  </si>
  <si>
    <t>&lt;insert&gt;</t>
  </si>
  <si>
    <t>More than 24 hours</t>
  </si>
  <si>
    <t>Omissions</t>
  </si>
  <si>
    <t>History &lt;24hrs, clear &amp; allergies (all meds)</t>
  </si>
  <si>
    <t>History &lt;24hrs, clear, allergies &amp; details (all meds)</t>
  </si>
  <si>
    <t>History &lt;24hrs, clear, allergies, details &amp; verified (all meds)</t>
  </si>
  <si>
    <t>Charts reviewed =</t>
  </si>
  <si>
    <t>Charts excluded =</t>
  </si>
  <si>
    <t>Date of audit =</t>
  </si>
  <si>
    <t>Answer</t>
  </si>
  <si>
    <t>Number of medication histories that had sources documented</t>
  </si>
  <si>
    <t>Percentage of medication histories that had sources documented</t>
  </si>
  <si>
    <t>Percentage of patients with at least one omission or discrepancy at discharge</t>
  </si>
  <si>
    <t>Other discrepancies</t>
  </si>
  <si>
    <t>Either omission or other discrepancy</t>
  </si>
  <si>
    <t>All medicines</t>
  </si>
  <si>
    <t>all discrepancies</t>
  </si>
  <si>
    <t>"unintentional" discrepancies</t>
  </si>
  <si>
    <t>3.13 Number of meds documented as ceased</t>
  </si>
  <si>
    <t>Medication table</t>
  </si>
  <si>
    <t>Number of patients with more than 5 medications on discharge</t>
  </si>
  <si>
    <t>Percentage of patients with more than 5 medications on discharge</t>
  </si>
  <si>
    <t>Percentage of non-prescribed medications with a documented plan</t>
  </si>
  <si>
    <t>Number of non-prescribed medications with a documented plan</t>
  </si>
  <si>
    <t>Percentage of males in sample</t>
  </si>
  <si>
    <t>Median age of sample</t>
  </si>
  <si>
    <t>Average age of sample</t>
  </si>
  <si>
    <r>
      <t xml:space="preserve">If no non-prescribed meds or history </t>
    </r>
    <r>
      <rPr>
        <b/>
        <sz val="11"/>
        <color theme="1"/>
        <rFont val="Calibri"/>
        <family val="2"/>
      </rPr>
      <t>&lt;</t>
    </r>
    <r>
      <rPr>
        <b/>
        <sz val="11"/>
        <color theme="1"/>
        <rFont val="Calibri"/>
        <family val="2"/>
        <scheme val="minor"/>
      </rPr>
      <t>24 hours &amp; clear</t>
    </r>
  </si>
  <si>
    <r>
      <t xml:space="preserve">If no prn meds or history </t>
    </r>
    <r>
      <rPr>
        <b/>
        <sz val="11"/>
        <color theme="1"/>
        <rFont val="Calibri"/>
        <family val="2"/>
      </rPr>
      <t>&lt;</t>
    </r>
    <r>
      <rPr>
        <b/>
        <sz val="11"/>
        <color theme="1"/>
        <rFont val="Calibri"/>
        <family val="2"/>
        <scheme val="minor"/>
      </rPr>
      <t>24 hours &amp; clear</t>
    </r>
  </si>
  <si>
    <t>1.11a Number of non-prescribed meds</t>
  </si>
  <si>
    <t>3.2 Number of meds to be continued on discharge</t>
  </si>
  <si>
    <t>Regular prescribed medicines</t>
  </si>
  <si>
    <t>Male /Female</t>
  </si>
  <si>
    <t>1.2
Discharge date</t>
  </si>
  <si>
    <t>Paper progress notes</t>
  </si>
  <si>
    <t>Electronic progress notes</t>
  </si>
  <si>
    <t>Other dedicated form</t>
  </si>
  <si>
    <t>1.6 Date comprehensive history documented</t>
  </si>
  <si>
    <t>1.6 Time documented</t>
  </si>
  <si>
    <t>1.9a Number of reg prescribed meds</t>
  </si>
  <si>
    <t>1.9b Number of reg prescribed with 'name, dose, freq'</t>
  </si>
  <si>
    <t>1.10a Number of prn prescribed meds</t>
  </si>
  <si>
    <t>1.10b  Number of prn prescribed meds with 'name, dose, freq'</t>
  </si>
  <si>
    <t>1.11b  Number of non-prescribed med with 'name, dose, freq'</t>
  </si>
  <si>
    <t>1.3 On medications</t>
  </si>
  <si>
    <t>1.3 If no, was nil documented</t>
  </si>
  <si>
    <t>1.3 Where</t>
  </si>
  <si>
    <t>1.5 Most comprehensive by whom</t>
  </si>
  <si>
    <t>1.7 Where</t>
  </si>
  <si>
    <t>1.7 If other where</t>
  </si>
  <si>
    <t>2.3a Number of reg prescribed meds omitted</t>
  </si>
  <si>
    <t>2.5a Number of prescribed prn meds omitted</t>
  </si>
  <si>
    <t>2.6a Number of prescribed prn meds with discrepancy</t>
  </si>
  <si>
    <t>2.7a Number of             non-prescribed meds omitted</t>
  </si>
  <si>
    <t>3.1 Discharge summary completed</t>
  </si>
  <si>
    <t>3.3 Number of meds omitted from D/C summary</t>
  </si>
  <si>
    <t>3.4 Number of meds with a discrepancies on D/C summary</t>
  </si>
  <si>
    <t>3.5 Number of unexplained extra meds on D/C summary</t>
  </si>
  <si>
    <t>1.4 Has a med history been documented</t>
  </si>
  <si>
    <t xml:space="preserve">3.7a Number of meds new or changed </t>
  </si>
  <si>
    <t>3.10 Number of meds omitted from pt med list</t>
  </si>
  <si>
    <t>3.11 Number of meds with a  discrepancy on pt med list</t>
  </si>
  <si>
    <t>3.12 Number of unexplained extra meds on pt med list</t>
  </si>
  <si>
    <t>3.14 Number of meds documented as new or changed</t>
  </si>
  <si>
    <t>3.15 Number of new, changed or ceased meds with a reason for change</t>
  </si>
  <si>
    <t>3.16 Does the pt med list correspond with the D/C summary</t>
  </si>
  <si>
    <t>Home</t>
  </si>
  <si>
    <t>Nursing home</t>
  </si>
  <si>
    <t>Transfer to other</t>
  </si>
  <si>
    <t>Transfer to other hospital</t>
  </si>
  <si>
    <t>1.2 
Discharge destination</t>
  </si>
  <si>
    <t>All changes with reason (=1)</t>
  </si>
  <si>
    <t>On &gt;5 meds with pt med list</t>
  </si>
  <si>
    <t>3.6a Number of meds ceased</t>
  </si>
  <si>
    <t>History &lt;24hrs, clear &amp; allergies (reg prescribed meds)</t>
  </si>
  <si>
    <t>History &lt;24hrs, clear, allergies &amp; details (reg prescribed meds)</t>
  </si>
  <si>
    <r>
      <t xml:space="preserve">History </t>
    </r>
    <r>
      <rPr>
        <b/>
        <sz val="11"/>
        <color theme="1"/>
        <rFont val="Calibri"/>
        <family val="2"/>
      </rPr>
      <t>&lt;</t>
    </r>
    <r>
      <rPr>
        <b/>
        <sz val="11"/>
        <color theme="1"/>
        <rFont val="Calibri"/>
        <family val="2"/>
        <scheme val="minor"/>
      </rPr>
      <t>24 hours &amp; clear (reg prescribed meds)</t>
    </r>
  </si>
  <si>
    <t>Patients with all prn prescribed meds clear (=1)</t>
  </si>
  <si>
    <t>Patients with all non-prescribed meds clear (=1)</t>
  </si>
  <si>
    <t>History &lt;24hrs, clear, allergies, details &amp; verified (reg prescribed meds)</t>
  </si>
  <si>
    <t>Patients with new, changed or ceased meds</t>
  </si>
  <si>
    <t>Audit period =</t>
  </si>
  <si>
    <t>Auditor's names =</t>
  </si>
  <si>
    <t>Reason for exclusions/number excluded =</t>
  </si>
  <si>
    <t>Number of medication histories documented within 24 hours</t>
  </si>
  <si>
    <t>Percentage of medication histories documented within 24 hours</t>
  </si>
  <si>
    <t>Percentage of regular prescribed medications in histories clear</t>
  </si>
  <si>
    <t>Number of regular prescribed medications in histories clear i.e. name, dose, frequency</t>
  </si>
  <si>
    <t>Questions - Best Possible Medication History</t>
  </si>
  <si>
    <t>Number of patients provided with a patient medication list on discharge</t>
  </si>
  <si>
    <t>Percentage of patients provided with a patient medication list on discharge</t>
  </si>
  <si>
    <t>Number of patients provided with a patient medication list on discharge on more than 5 medications</t>
  </si>
  <si>
    <t>Percentage of patients provided with a patient medication list on discharge on more than 5 medications</t>
  </si>
  <si>
    <t>1.12 Sources documented</t>
  </si>
  <si>
    <t>3.7b Number of these documented as new or changed on D/C summary</t>
  </si>
  <si>
    <t>3.9 Pt med list provided</t>
  </si>
  <si>
    <t>Male &amp; medical dept.</t>
  </si>
  <si>
    <t>Male &amp; surgical dept.</t>
  </si>
  <si>
    <t>Auditor/s names</t>
  </si>
  <si>
    <t>Percentage of patients admitted under medical dept.</t>
  </si>
  <si>
    <t>Median LOS (days)</t>
  </si>
  <si>
    <t>Average LOS (days)</t>
  </si>
  <si>
    <t>Percentage of patients on no regular medications with 'nil' documented</t>
  </si>
  <si>
    <t>Number of comprehensive medication histories documented by a pharmacist</t>
  </si>
  <si>
    <t>Percentage of comprehensive medication histories documented by a pharmacist</t>
  </si>
  <si>
    <t>Number of comprehensive medication histories documented by an ED MO</t>
  </si>
  <si>
    <t>Percentage of comprehensive medication histories documented by an ED MO</t>
  </si>
  <si>
    <t>Number of comprehensive medication histories documented by the admitting medical team</t>
  </si>
  <si>
    <t>Percentage of comprehensive medication histories documented by the admitting medical team</t>
  </si>
  <si>
    <t xml:space="preserve">Number of comprehensive medication history documented by an RN </t>
  </si>
  <si>
    <t xml:space="preserve">Percentage of comprehensive medication histories documented by an RN </t>
  </si>
  <si>
    <t>Number of comprehensive medication history documented by a nurse practitioner</t>
  </si>
  <si>
    <t>Percentage of comprehensive medication histories documented by a nurse practitioner</t>
  </si>
  <si>
    <t>Number of comprehensive medication history documented by the multidisciplinary team</t>
  </si>
  <si>
    <t>Percentage of comprehensive medication histories documented by the multidisciplinary team</t>
  </si>
  <si>
    <t>Number of comprehensive medication histories documented by 'other'</t>
  </si>
  <si>
    <t>Percentage of comprehensive medication histories documented by 'other'</t>
  </si>
  <si>
    <t>Number of medication histories documented in the electronic progress notes</t>
  </si>
  <si>
    <t>Percentage of medication histories documented in the electronic progress notes</t>
  </si>
  <si>
    <t>Number of medication histories documented in the paper progress notes</t>
  </si>
  <si>
    <t>Percentage of medication histories documented in the paper progress notes</t>
  </si>
  <si>
    <t>Number of medication histories documented in the history section of the NIMC</t>
  </si>
  <si>
    <t>Percentage of medication histories documented in the history section of the  NIMC</t>
  </si>
  <si>
    <t>Number of medication histories documented on the MMP</t>
  </si>
  <si>
    <t>Percentage of medication histories documented on the MMP</t>
  </si>
  <si>
    <t>History section of the NIMC</t>
  </si>
  <si>
    <t>Number of patients with allergies, ADR, or lack of, documented as part of the history</t>
  </si>
  <si>
    <t>Percentage of patients with allergies, ADR, or lack of, documented as part of the history</t>
  </si>
  <si>
    <t>1.8a Allergies, ADRs, or lack of, documented</t>
  </si>
  <si>
    <t>1.8b Details of allergies and/or ADRs documented (incl. nil or not known)</t>
  </si>
  <si>
    <t>Patients with all reg prescribed meds clear (=1)</t>
  </si>
  <si>
    <t>Number of patients with all regular prescribed medications in histories clear</t>
  </si>
  <si>
    <t>Number of prn prescribed medications in histories clear i.e. name, dose and frequency</t>
  </si>
  <si>
    <t>Percentage of prn prescribed medications in histories clear</t>
  </si>
  <si>
    <t>Number of non-prescribed medications in histories clear i.e. name, dose,frequency</t>
  </si>
  <si>
    <t>Percentage of non-prescribed medications in histories clear</t>
  </si>
  <si>
    <t>Percentage of patients on regular medication with a medication history documented</t>
  </si>
  <si>
    <t>Number of patients with details of allergies and/or ADRs (incl. nil or not known) documented as part of the history</t>
  </si>
  <si>
    <t>Percentage of patients with details of allergies and/or ADRs (incl. nil or not known) documented as part of the history</t>
  </si>
  <si>
    <t>Percentage of patients with all regular prescribed medications in histories clear</t>
  </si>
  <si>
    <t>All meds clear &amp; &lt;24 hours</t>
  </si>
  <si>
    <t xml:space="preserve">All reg prescribed meds clear &amp; &lt;24 hours           </t>
  </si>
  <si>
    <r>
      <rPr>
        <b/>
        <sz val="11"/>
        <color theme="1"/>
        <rFont val="Calibri"/>
        <family val="2"/>
      </rPr>
      <t>History &lt;</t>
    </r>
    <r>
      <rPr>
        <b/>
        <sz val="11"/>
        <color theme="1"/>
        <rFont val="Calibri"/>
        <family val="2"/>
        <scheme val="minor"/>
      </rPr>
      <t>24 hours &amp; clear (prn prescribed meds)</t>
    </r>
  </si>
  <si>
    <r>
      <t xml:space="preserve">History </t>
    </r>
    <r>
      <rPr>
        <b/>
        <sz val="11"/>
        <color theme="1"/>
        <rFont val="Calibri"/>
        <family val="2"/>
      </rPr>
      <t>&lt;</t>
    </r>
    <r>
      <rPr>
        <b/>
        <sz val="11"/>
        <color theme="1"/>
        <rFont val="Calibri"/>
        <family val="2"/>
        <scheme val="minor"/>
      </rPr>
      <t>24 hours &amp; clear (non-prescribed meds)</t>
    </r>
  </si>
  <si>
    <t>Questions - Medication Reconciliation on Admission</t>
  </si>
  <si>
    <t>Questions - Medication Reconciliation on Discharge</t>
  </si>
  <si>
    <t>Percentage of regular prescribed medications with a documented plan</t>
  </si>
  <si>
    <t>Number of regular prescribed medications omitted on admission</t>
  </si>
  <si>
    <t>Percentage of regular prescribed medications omitted on admission</t>
  </si>
  <si>
    <t>Number of patients with regular prescribed medications omitted on admission</t>
  </si>
  <si>
    <t>Percentage of patients with regular prescribed medications omitted on admission</t>
  </si>
  <si>
    <t>2.3b Number of omissions  possibly intentional</t>
  </si>
  <si>
    <t>2.5b Number of omissions possibly intentional</t>
  </si>
  <si>
    <t>2.6b Number of discrepancies  possibly intentional</t>
  </si>
  <si>
    <t>2.7b Number of omissions possibly intentional</t>
  </si>
  <si>
    <t>2.8b Number of discrepancies possibly intentional</t>
  </si>
  <si>
    <t>Number of possibly intentional omissions of regular prescribed medications</t>
  </si>
  <si>
    <t>Percentage of possibly intentional omissions of regular prescribed medications</t>
  </si>
  <si>
    <t xml:space="preserve">Number of patients with possibly unintentional regular prescribed medications omitted </t>
  </si>
  <si>
    <t xml:space="preserve">Percentage of patients with possibly unintentional regular prescribed medications omitted </t>
  </si>
  <si>
    <t>Number of regular prescribed medications with a discrepancy on admission</t>
  </si>
  <si>
    <t>Percentage of regular prescribed medications with a discrepancies on admission</t>
  </si>
  <si>
    <t>Number of patients with regular prescribed medications with a discrepancy on admission</t>
  </si>
  <si>
    <t>Percentage of patients with regular prescribed medications with a discrepancy on admission</t>
  </si>
  <si>
    <t>Number of possibly intentional discrepancies of regular prescribed medications</t>
  </si>
  <si>
    <t>Percentage of possibly intentional discrepancies of regular prescribed medications</t>
  </si>
  <si>
    <t>Number of patients with possibly unintentional discrepancies in their regular prescribed medications</t>
  </si>
  <si>
    <t>Percentage of patients with possibly unintentional discrepancies in their regular prescribed medications</t>
  </si>
  <si>
    <t>Number of regular prescribed medications unable to determine if a discrepancy occurred (no dose or frequency in history documented))</t>
  </si>
  <si>
    <t>Percentage of regular prescribed medications unable to determined if a discrepancy occurred</t>
  </si>
  <si>
    <t>Percentage of patients without possibly unintentional omissions or discrepancies but with medications unable to be determined if a discrepancy occurred</t>
  </si>
  <si>
    <t>Number of patients without possibly unintentional omissions or discrepancies but with medications unable to be determined if a discrepancy occurred</t>
  </si>
  <si>
    <t>On admission</t>
  </si>
  <si>
    <t>On discharge</t>
  </si>
  <si>
    <t>All discrepancies</t>
  </si>
  <si>
    <t>Other dscrepancies</t>
  </si>
  <si>
    <t>Other discrepancy</t>
  </si>
  <si>
    <t>unintentional' discrepancies</t>
  </si>
  <si>
    <t>Clear with allergies</t>
  </si>
  <si>
    <t>Medication history (regular prescribed medicines only)</t>
  </si>
  <si>
    <t>Clear with allergy details</t>
  </si>
  <si>
    <t>Clear/allergies/verified</t>
  </si>
  <si>
    <t>Number of patients with medications omitted on their discharge summary</t>
  </si>
  <si>
    <t>Percentage of patients with medications omitted on their discharge summary</t>
  </si>
  <si>
    <t>Number of patients with a discharge summary completed</t>
  </si>
  <si>
    <t>Percentage of patients with a discharge summary completed</t>
  </si>
  <si>
    <t>Number of patients with medication discrepancies on their discharge summary</t>
  </si>
  <si>
    <t>Percentage of patients with medication discrepancies on their discharge summary</t>
  </si>
  <si>
    <t>Number of patients with unexplained extra medications on their discharge summary</t>
  </si>
  <si>
    <t>Percentage of patients with unexplained extra medications on their discharge summary</t>
  </si>
  <si>
    <t>Patients with an omission or discrepancy on admission or discharge</t>
  </si>
  <si>
    <t>Patients with an omission or discrepancy on admission &amp; discharge</t>
  </si>
  <si>
    <t>Patients with an omission (all meds)</t>
  </si>
  <si>
    <t>Patients with an omission &amp; discrepancy (all meds)</t>
  </si>
  <si>
    <t>Patients with a possibly unintentional omission (all meds)</t>
  </si>
  <si>
    <t>Patients with a possibly unintentional discrepancy (all meds)</t>
  </si>
  <si>
    <t>Patients with a possibly unintentional omission &amp; discrepancy (all meds)</t>
  </si>
  <si>
    <t>Patients with an omission or discrepancy on D/C summary</t>
  </si>
  <si>
    <t>Patients with all new or changed meds documented on D/C summary</t>
  </si>
  <si>
    <t>Patients with all new, changed or ceased meds documented on D/C summary</t>
  </si>
  <si>
    <t>3.6b Number of these documented as ceased on D/C summary</t>
  </si>
  <si>
    <t>Number of patients with an omission or discrepancy on their discharge summary</t>
  </si>
  <si>
    <t>Percentage of patients with an omission or discrepancy on their discharge summary</t>
  </si>
  <si>
    <t>Number of patients with an omission or discrepancy on admission or discharge</t>
  </si>
  <si>
    <t>Percentage of patients with an omission or discrepancy on admission or discharge</t>
  </si>
  <si>
    <t>Number of patients with an omission or discrepancy on admission and discharge</t>
  </si>
  <si>
    <t>Percentage of patients with an omission or discrepancy on admission and discharge</t>
  </si>
  <si>
    <t>Patients with all ceased meds documented on D/C summary</t>
  </si>
  <si>
    <t>3.8 Number of new, changed or ceased meds with reason/s for change</t>
  </si>
  <si>
    <t>All changes with reason/s on D/C summary (=1)</t>
  </si>
  <si>
    <t>Number of patients with medications omitted on their patient medication list</t>
  </si>
  <si>
    <t>Percentage of patients with medications omitted on their patient medication list</t>
  </si>
  <si>
    <t>Number of patients with medication discrepancies on their patient medication list</t>
  </si>
  <si>
    <t>Percentage of patients with medication discrepancies on their patient medication list</t>
  </si>
  <si>
    <t>Number of patients with unexplained extra medications on their patient medication list</t>
  </si>
  <si>
    <t>Percentage of patients with unexplained extra medications on their patient medication list</t>
  </si>
  <si>
    <t>Number of patients with ceased medications</t>
  </si>
  <si>
    <t>Percentage of patients with ceased medications</t>
  </si>
  <si>
    <t>Patients with all ceased meds documented on pt med list</t>
  </si>
  <si>
    <t>Patients with all new or changed meds documented on pt med list</t>
  </si>
  <si>
    <t>Patients with all new, changed or ceased meds documented on pt med list</t>
  </si>
  <si>
    <t xml:space="preserve">Number of patients with all new, changed and ceased medications documented on their patient medication list </t>
  </si>
  <si>
    <t>Percentage of patients with all new, changed and ceased medications documented on their patient medication list</t>
  </si>
  <si>
    <t>Number of patients with a reason for change documented for all new, changed or ceased medications on the patient medication list</t>
  </si>
  <si>
    <t>Percentage of patients with a reason for change documented for all new, changed or ceased medications on the patient medication list</t>
  </si>
  <si>
    <t>Number of patient medication lists that correspond identically with the list of medications in the discharge summary</t>
  </si>
  <si>
    <t>Percentage of patient medication lists that correspond identically with the list of medications in the discharge summary</t>
  </si>
  <si>
    <t>Percentage of males</t>
  </si>
  <si>
    <t>Median number of regular prescribed medications</t>
  </si>
  <si>
    <t>Median length of stay</t>
  </si>
  <si>
    <t>All medications</t>
  </si>
  <si>
    <t>Regular prescribed medications</t>
  </si>
  <si>
    <t xml:space="preserve">All medications </t>
  </si>
  <si>
    <t>Either omission or discrepancy</t>
  </si>
  <si>
    <t xml:space="preserve">Patients without possibly unintentional omissions or discrepancies but with meds unable to be determined if a discrepancy occurred </t>
  </si>
  <si>
    <t>Percentage of patients with possibly unintentional omissions or discrepancies in their regular prescribed medications</t>
  </si>
  <si>
    <t>Number of patients with possibly unintentional omissions or discrepancies in their regular prescribed medications</t>
  </si>
  <si>
    <t>Patients with posssibly unint. omissions or discrepancies (reg prescribed meds)</t>
  </si>
  <si>
    <t>Admitting medical team</t>
  </si>
  <si>
    <t>Registered nurse</t>
  </si>
  <si>
    <t>Nurse practitioner</t>
  </si>
  <si>
    <t>Multidisciplinary team</t>
  </si>
  <si>
    <t>Patients with possibly unintentional discrepancies (reg prescribed meds)</t>
  </si>
  <si>
    <t>2.4b Number of possibly intentional discrepancies</t>
  </si>
  <si>
    <t>Patients with possibly unintentional omissions (prn prescribed meds)</t>
  </si>
  <si>
    <t>Patients with possibly unintentional omissions (reg prescribed meds)</t>
  </si>
  <si>
    <t>Patients with possibly unitentional discrepancies (prn prescribed meds)</t>
  </si>
  <si>
    <t>Patients with possibly unintentional omissions (non-prescribed meds)</t>
  </si>
  <si>
    <t>Patients with possibly unintentional discrepancies (non-prescribed meds)</t>
  </si>
  <si>
    <t>Patients with a discrepancy (all meds)</t>
  </si>
  <si>
    <t xml:space="preserve">Number of patients with all medication changes and reasons documented on their discharge summary </t>
  </si>
  <si>
    <t xml:space="preserve">Percentage of patients with all medication changes and reasons documented on their discharge summary </t>
  </si>
  <si>
    <t>Number of patients with all ceased medications documented on their discharge summary</t>
  </si>
  <si>
    <t>Percentage of patients with all ceased medications documented on their discharge summary</t>
  </si>
  <si>
    <t>Number of patients with all new or changed medications documented on their discharge summary</t>
  </si>
  <si>
    <t>Percentage of patients with all new or changed medications documented on their discharge summary</t>
  </si>
  <si>
    <t>Number of patients with all new, changed or ceased medications documented on their discharge summary</t>
  </si>
  <si>
    <t>Percentage of patients with all new, changed or ceased medications documented on their discharge summary</t>
  </si>
  <si>
    <t xml:space="preserve">Number of patients with all new, changed or ceased medications with reason/s for change documented </t>
  </si>
  <si>
    <t>Percentage of patients with all new, changed or ceased medications with reason/s for change documented</t>
  </si>
  <si>
    <t>Number of patients with all ceased medications documented on their patient medication list</t>
  </si>
  <si>
    <t xml:space="preserve">Percentage of patients with all ceased medications documented on their patient medication list </t>
  </si>
  <si>
    <t>Number of patients with all new or changed medications documented on their patient medication list</t>
  </si>
  <si>
    <t>Percentage of patients with all new or changed medications documented on their patient medication list</t>
  </si>
  <si>
    <t>1.12 Two or more sources documented</t>
  </si>
  <si>
    <t>Percentage of patients on regular medications on admission</t>
  </si>
  <si>
    <t>Number of medication histories that had two or more sources documented</t>
  </si>
  <si>
    <t>Percentage of medication histories that had two or more sources documented</t>
  </si>
  <si>
    <t>2.1 Number of reg &amp; prn prescribed meds with plan</t>
  </si>
  <si>
    <t>2.2 Number of non-prescribed meds with plan</t>
  </si>
  <si>
    <t>Number of regular and prn prescribed medications with a documented plan</t>
  </si>
  <si>
    <t>Patients with either an  omission or discrepancy (reg prescribed meds)</t>
  </si>
  <si>
    <t>Number of patients with either an omission or discrepancy in their regular prescribed medications</t>
  </si>
  <si>
    <t>Percentage of patients with either an omission or discrepancy in their regular prescribed medications</t>
  </si>
  <si>
    <t>Number unable to determine if a discrepancy occurred (reg prescribed meds)</t>
  </si>
  <si>
    <t xml:space="preserve">Number of patients with new, changed or ceased medications </t>
  </si>
  <si>
    <t>Percentage of patients with new, changed or ceased medications</t>
  </si>
  <si>
    <t>2.4a Number of reg prescribed meds with discrepancy</t>
  </si>
  <si>
    <t>2.8a Number of non-prescribed meds with discrepancy</t>
  </si>
  <si>
    <t>Less than 24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</si>
</sst>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hh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9F7A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8"/>
      </top>
      <bottom/>
      <diagonal/>
    </border>
  </borders>
  <cellStyleXfs count="2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1" xfId="0" applyFont="1" applyBorder="1" applyAlignment="1">
      <alignment wrapText="1"/>
    </xf>
    <xf numFmtId="14" fontId="0" fillId="0" borderId="0" xfId="0" applyNumberFormat="1"/>
    <xf numFmtId="2" fontId="0" fillId="0" borderId="0" xfId="0" applyNumberFormat="1"/>
    <xf numFmtId="0" fontId="0" fillId="0" borderId="3" xfId="0" applyBorder="1"/>
    <xf numFmtId="0" fontId="0" fillId="2" borderId="0" xfId="0" applyFill="1"/>
    <xf numFmtId="0" fontId="0" fillId="2" borderId="0" xfId="0" applyFill="1" applyBorder="1"/>
    <xf numFmtId="0" fontId="0" fillId="0" borderId="0" xfId="0" applyFill="1"/>
    <xf numFmtId="0" fontId="0" fillId="0" borderId="0" xfId="0" applyFill="1" applyBorder="1"/>
    <xf numFmtId="0" fontId="1" fillId="0" borderId="4" xfId="0" applyFont="1" applyBorder="1"/>
    <xf numFmtId="0" fontId="0" fillId="0" borderId="4" xfId="0" applyBorder="1"/>
    <xf numFmtId="1" fontId="0" fillId="0" borderId="4" xfId="0" applyNumberFormat="1" applyBorder="1"/>
    <xf numFmtId="0" fontId="0" fillId="2" borderId="4" xfId="0" applyFill="1" applyBorder="1"/>
    <xf numFmtId="0" fontId="0" fillId="3" borderId="4" xfId="0" applyFill="1" applyBorder="1"/>
    <xf numFmtId="2" fontId="0" fillId="0" borderId="0" xfId="0" applyNumberFormat="1" applyFill="1" applyBorder="1"/>
    <xf numFmtId="0" fontId="0" fillId="0" borderId="0" xfId="0" applyBorder="1"/>
    <xf numFmtId="164" fontId="0" fillId="0" borderId="0" xfId="0" applyNumberFormat="1"/>
    <xf numFmtId="165" fontId="0" fillId="0" borderId="0" xfId="0" applyNumberFormat="1"/>
    <xf numFmtId="0" fontId="0" fillId="0" borderId="0" xfId="0" quotePrefix="1"/>
    <xf numFmtId="14" fontId="0" fillId="0" borderId="0" xfId="0" applyNumberFormat="1" applyFill="1"/>
    <xf numFmtId="2" fontId="0" fillId="0" borderId="0" xfId="0" applyNumberFormat="1" applyFill="1"/>
    <xf numFmtId="0" fontId="0" fillId="0" borderId="3" xfId="0" applyFill="1" applyBorder="1"/>
    <xf numFmtId="1" fontId="0" fillId="2" borderId="0" xfId="0" applyNumberFormat="1" applyFill="1"/>
    <xf numFmtId="1" fontId="0" fillId="2" borderId="4" xfId="0" applyNumberFormat="1" applyFill="1" applyBorder="1"/>
    <xf numFmtId="0" fontId="0" fillId="0" borderId="5" xfId="0" applyBorder="1"/>
    <xf numFmtId="0" fontId="0" fillId="0" borderId="5" xfId="0" applyFill="1" applyBorder="1"/>
    <xf numFmtId="0" fontId="1" fillId="4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wrapText="1"/>
    </xf>
    <xf numFmtId="0" fontId="1" fillId="5" borderId="6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14" fontId="0" fillId="0" borderId="0" xfId="0" applyNumberFormat="1" applyFill="1" applyBorder="1"/>
    <xf numFmtId="1" fontId="0" fillId="0" borderId="0" xfId="0" applyNumberFormat="1"/>
    <xf numFmtId="10" fontId="0" fillId="0" borderId="0" xfId="0" applyNumberFormat="1"/>
    <xf numFmtId="9" fontId="0" fillId="2" borderId="0" xfId="0" applyNumberFormat="1" applyFill="1"/>
    <xf numFmtId="9" fontId="0" fillId="0" borderId="0" xfId="0" applyNumberFormat="1"/>
    <xf numFmtId="9" fontId="0" fillId="2" borderId="0" xfId="0" applyNumberFormat="1" applyFill="1" applyBorder="1"/>
    <xf numFmtId="1" fontId="0" fillId="0" borderId="0" xfId="0" applyNumberFormat="1" applyFill="1"/>
    <xf numFmtId="0" fontId="2" fillId="0" borderId="0" xfId="0" applyFont="1" applyFill="1" applyBorder="1"/>
    <xf numFmtId="0" fontId="0" fillId="0" borderId="3" xfId="0" quotePrefix="1" applyBorder="1"/>
    <xf numFmtId="10" fontId="0" fillId="0" borderId="4" xfId="0" applyNumberFormat="1" applyBorder="1"/>
    <xf numFmtId="0" fontId="0" fillId="7" borderId="4" xfId="0" applyFill="1" applyBorder="1"/>
    <xf numFmtId="2" fontId="0" fillId="7" borderId="4" xfId="0" applyNumberFormat="1" applyFill="1" applyBorder="1"/>
    <xf numFmtId="10" fontId="0" fillId="0" borderId="3" xfId="0" applyNumberFormat="1" applyBorder="1"/>
    <xf numFmtId="1" fontId="0" fillId="0" borderId="0" xfId="0" applyNumberFormat="1" applyBorder="1"/>
    <xf numFmtId="0" fontId="4" fillId="0" borderId="7" xfId="0" applyFont="1" applyBorder="1"/>
    <xf numFmtId="10" fontId="0" fillId="2" borderId="0" xfId="0" applyNumberFormat="1" applyFill="1"/>
    <xf numFmtId="10" fontId="0" fillId="0" borderId="0" xfId="0" applyNumberFormat="1" applyFill="1"/>
    <xf numFmtId="0" fontId="0" fillId="0" borderId="4" xfId="0" applyFill="1" applyBorder="1"/>
    <xf numFmtId="0" fontId="0" fillId="9" borderId="0" xfId="0" applyFill="1"/>
    <xf numFmtId="0" fontId="0" fillId="9" borderId="4" xfId="0" applyFill="1" applyBorder="1"/>
    <xf numFmtId="0" fontId="0" fillId="6" borderId="0" xfId="0" applyFill="1"/>
    <xf numFmtId="0" fontId="0" fillId="6" borderId="4" xfId="0" applyFill="1" applyBorder="1"/>
    <xf numFmtId="9" fontId="0" fillId="6" borderId="0" xfId="0" applyNumberFormat="1" applyFill="1"/>
    <xf numFmtId="10" fontId="0" fillId="9" borderId="0" xfId="0" applyNumberFormat="1" applyFill="1" applyBorder="1"/>
    <xf numFmtId="10" fontId="0" fillId="6" borderId="0" xfId="0" applyNumberFormat="1" applyFill="1"/>
    <xf numFmtId="0" fontId="1" fillId="6" borderId="0" xfId="0" applyFont="1" applyFill="1"/>
    <xf numFmtId="0" fontId="0" fillId="10" borderId="0" xfId="0" applyFill="1"/>
    <xf numFmtId="10" fontId="0" fillId="10" borderId="0" xfId="0" applyNumberFormat="1" applyFill="1"/>
    <xf numFmtId="1" fontId="0" fillId="10" borderId="0" xfId="0" applyNumberFormat="1" applyFill="1"/>
    <xf numFmtId="10" fontId="0" fillId="0" borderId="0" xfId="0" applyNumberFormat="1" applyFill="1" applyBorder="1"/>
    <xf numFmtId="9" fontId="0" fillId="10" borderId="0" xfId="0" applyNumberFormat="1" applyFill="1"/>
    <xf numFmtId="10" fontId="0" fillId="2" borderId="0" xfId="0" applyNumberFormat="1" applyFill="1" applyBorder="1"/>
    <xf numFmtId="49" fontId="0" fillId="0" borderId="0" xfId="0" applyNumberFormat="1" applyFill="1"/>
    <xf numFmtId="9" fontId="0" fillId="0" borderId="0" xfId="0" applyNumberFormat="1" applyFill="1"/>
    <xf numFmtId="0" fontId="1" fillId="11" borderId="1" xfId="0" applyFont="1" applyFill="1" applyBorder="1" applyAlignment="1">
      <alignment wrapText="1"/>
    </xf>
    <xf numFmtId="0" fontId="0" fillId="11" borderId="0" xfId="0" applyFill="1"/>
    <xf numFmtId="0" fontId="0" fillId="11" borderId="4" xfId="0" applyFill="1" applyBorder="1"/>
    <xf numFmtId="10" fontId="0" fillId="11" borderId="0" xfId="0" applyNumberFormat="1" applyFill="1"/>
    <xf numFmtId="9" fontId="0" fillId="2" borderId="4" xfId="0" applyNumberFormat="1" applyFill="1" applyBorder="1"/>
    <xf numFmtId="0" fontId="1" fillId="0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1" fillId="12" borderId="2" xfId="0" applyFont="1" applyFill="1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0" fontId="0" fillId="0" borderId="11" xfId="0" applyBorder="1"/>
    <xf numFmtId="0" fontId="0" fillId="0" borderId="10" xfId="0" applyBorder="1"/>
    <xf numFmtId="0" fontId="1" fillId="4" borderId="12" xfId="0" applyFont="1" applyFill="1" applyBorder="1" applyAlignment="1">
      <alignment wrapText="1"/>
    </xf>
    <xf numFmtId="0" fontId="0" fillId="0" borderId="13" xfId="0" applyBorder="1"/>
    <xf numFmtId="0" fontId="1" fillId="6" borderId="12" xfId="0" applyFont="1" applyFill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14" xfId="0" applyBorder="1"/>
    <xf numFmtId="0" fontId="3" fillId="8" borderId="15" xfId="0" applyFont="1" applyFill="1" applyBorder="1"/>
    <xf numFmtId="1" fontId="3" fillId="8" borderId="15" xfId="0" applyNumberFormat="1" applyFont="1" applyFill="1" applyBorder="1"/>
    <xf numFmtId="0" fontId="3" fillId="0" borderId="0" xfId="0" applyFont="1" applyBorder="1"/>
    <xf numFmtId="1" fontId="3" fillId="0" borderId="0" xfId="0" applyNumberFormat="1" applyFont="1" applyBorder="1"/>
    <xf numFmtId="0" fontId="4" fillId="8" borderId="0" xfId="0" applyFont="1" applyFill="1" applyBorder="1"/>
    <xf numFmtId="0" fontId="0" fillId="0" borderId="0" xfId="0" applyNumberFormat="1" applyFill="1"/>
    <xf numFmtId="0" fontId="3" fillId="8" borderId="15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8" borderId="0" xfId="0" applyFont="1" applyFill="1" applyBorder="1" applyAlignment="1">
      <alignment horizontal="right"/>
    </xf>
    <xf numFmtId="9" fontId="4" fillId="8" borderId="0" xfId="0" applyNumberFormat="1" applyFont="1" applyFill="1" applyBorder="1" applyAlignment="1">
      <alignment horizontal="right"/>
    </xf>
    <xf numFmtId="9" fontId="3" fillId="8" borderId="15" xfId="0" applyNumberFormat="1" applyFont="1" applyFill="1" applyBorder="1" applyAlignment="1">
      <alignment horizontal="right"/>
    </xf>
    <xf numFmtId="9" fontId="3" fillId="0" borderId="0" xfId="0" applyNumberFormat="1" applyFont="1" applyBorder="1" applyAlignment="1">
      <alignment horizontal="right"/>
    </xf>
    <xf numFmtId="0" fontId="3" fillId="8" borderId="0" xfId="0" applyFont="1" applyFill="1" applyBorder="1" applyAlignment="1">
      <alignment horizontal="right"/>
    </xf>
    <xf numFmtId="1" fontId="4" fillId="8" borderId="0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7" xfId="0" applyFont="1" applyBorder="1" applyAlignment="1">
      <alignment horizontal="right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Light16"/>
  <colors>
    <mruColors>
      <color rgb="FFF9F7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Medication history </a:t>
            </a:r>
          </a:p>
          <a:p>
            <a:pPr>
              <a:defRPr/>
            </a:pPr>
            <a:r>
              <a:rPr lang="en-AU"/>
              <a:t>(regular</a:t>
            </a:r>
            <a:r>
              <a:rPr lang="en-AU" baseline="0"/>
              <a:t> prescribed medications only)</a:t>
            </a:r>
            <a:endParaRPr lang="en-A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'Tables and Graphs'!$A$10</c:f>
              <c:strCache>
                <c:ptCount val="1"/>
                <c:pt idx="0">
                  <c:v>Medication history (regular prescribed medicines only)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'Tables and Graphs'!$B$9:$E$9</c:f>
              <c:strCache>
                <c:ptCount val="4"/>
                <c:pt idx="0">
                  <c:v>Clear &amp; less 24hrs</c:v>
                </c:pt>
                <c:pt idx="1">
                  <c:v>Clear with allergies</c:v>
                </c:pt>
                <c:pt idx="2">
                  <c:v>Clear with allergy details</c:v>
                </c:pt>
                <c:pt idx="3">
                  <c:v>Clear/allergies/verified</c:v>
                </c:pt>
              </c:strCache>
            </c:strRef>
          </c:cat>
          <c:val>
            <c:numRef>
              <c:f>'Tables and Graphs'!$B$10:$E$10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39136"/>
        <c:axId val="108940672"/>
      </c:barChart>
      <c:catAx>
        <c:axId val="108939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8940672"/>
        <c:crosses val="autoZero"/>
        <c:auto val="1"/>
        <c:lblAlgn val="ctr"/>
        <c:lblOffset val="100"/>
        <c:noMultiLvlLbl val="0"/>
      </c:catAx>
      <c:valAx>
        <c:axId val="10894067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893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2">
            <a:spAutoFit/>
          </a:bodyPr>
          <a:lstStyle/>
          <a:p>
            <a:pPr>
              <a:defRPr/>
            </a:pPr>
            <a:r>
              <a:rPr lang="en-AU" sz="1600" baseline="0"/>
              <a:t>Percentage of patients with at least one omission or discrepancy on admission                                                                                                        (excluding those identified or rectified within 48 hours)</a:t>
            </a:r>
            <a:endParaRPr lang="en-AU" sz="1600"/>
          </a:p>
        </c:rich>
      </c:tx>
      <c:layout>
        <c:manualLayout>
          <c:xMode val="edge"/>
          <c:yMode val="edge"/>
          <c:x val="7.0514974667831007E-2"/>
          <c:y val="4.51928698486148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388730484977803E-2"/>
          <c:y val="0.22917421943527799"/>
          <c:w val="0.75741279905056302"/>
          <c:h val="0.604729472424416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and Graphs'!$L$35</c:f>
              <c:strCache>
                <c:ptCount val="1"/>
                <c:pt idx="0">
                  <c:v>Omissions</c:v>
                </c:pt>
              </c:strCache>
            </c:strRef>
          </c:tx>
          <c:invertIfNegative val="0"/>
          <c:cat>
            <c:multiLvlStrRef>
              <c:f>'Tables and Graphs'!$J$36:$K$39</c:f>
              <c:multiLvlStrCache>
                <c:ptCount val="4"/>
                <c:lvl>
                  <c:pt idx="0">
                    <c:v>all discrepancies</c:v>
                  </c:pt>
                  <c:pt idx="1">
                    <c:v>unintentional' discrepancies</c:v>
                  </c:pt>
                  <c:pt idx="2">
                    <c:v>all discrepancies</c:v>
                  </c:pt>
                  <c:pt idx="3">
                    <c:v>"unintentional" discrepancies</c:v>
                  </c:pt>
                </c:lvl>
                <c:lvl>
                  <c:pt idx="0">
                    <c:v>All medicines</c:v>
                  </c:pt>
                  <c:pt idx="2">
                    <c:v>Regular prescribed medicines</c:v>
                  </c:pt>
                </c:lvl>
              </c:multiLvlStrCache>
            </c:multiLvlStrRef>
          </c:cat>
          <c:val>
            <c:numRef>
              <c:f>'Tables and Graphs'!$L$36:$L$39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'Tables and Graphs'!$M$35</c:f>
              <c:strCache>
                <c:ptCount val="1"/>
                <c:pt idx="0">
                  <c:v>Other discrepancies</c:v>
                </c:pt>
              </c:strCache>
            </c:strRef>
          </c:tx>
          <c:invertIfNegative val="0"/>
          <c:cat>
            <c:multiLvlStrRef>
              <c:f>'Tables and Graphs'!$J$36:$K$39</c:f>
              <c:multiLvlStrCache>
                <c:ptCount val="4"/>
                <c:lvl>
                  <c:pt idx="0">
                    <c:v>all discrepancies</c:v>
                  </c:pt>
                  <c:pt idx="1">
                    <c:v>unintentional' discrepancies</c:v>
                  </c:pt>
                  <c:pt idx="2">
                    <c:v>all discrepancies</c:v>
                  </c:pt>
                  <c:pt idx="3">
                    <c:v>"unintentional" discrepancies</c:v>
                  </c:pt>
                </c:lvl>
                <c:lvl>
                  <c:pt idx="0">
                    <c:v>All medicines</c:v>
                  </c:pt>
                  <c:pt idx="2">
                    <c:v>Regular prescribed medicines</c:v>
                  </c:pt>
                </c:lvl>
              </c:multiLvlStrCache>
            </c:multiLvlStrRef>
          </c:cat>
          <c:val>
            <c:numRef>
              <c:f>'Tables and Graphs'!$M$36:$M$39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'Tables and Graphs'!$N$35</c:f>
              <c:strCache>
                <c:ptCount val="1"/>
                <c:pt idx="0">
                  <c:v>Either omission or discrepancy</c:v>
                </c:pt>
              </c:strCache>
            </c:strRef>
          </c:tx>
          <c:invertIfNegative val="0"/>
          <c:cat>
            <c:multiLvlStrRef>
              <c:f>'Tables and Graphs'!$J$36:$K$39</c:f>
              <c:multiLvlStrCache>
                <c:ptCount val="4"/>
                <c:lvl>
                  <c:pt idx="0">
                    <c:v>all discrepancies</c:v>
                  </c:pt>
                  <c:pt idx="1">
                    <c:v>unintentional' discrepancies</c:v>
                  </c:pt>
                  <c:pt idx="2">
                    <c:v>all discrepancies</c:v>
                  </c:pt>
                  <c:pt idx="3">
                    <c:v>"unintentional" discrepancies</c:v>
                  </c:pt>
                </c:lvl>
                <c:lvl>
                  <c:pt idx="0">
                    <c:v>All medicines</c:v>
                  </c:pt>
                  <c:pt idx="2">
                    <c:v>Regular prescribed medicines</c:v>
                  </c:pt>
                </c:lvl>
              </c:multiLvlStrCache>
            </c:multiLvlStrRef>
          </c:cat>
          <c:val>
            <c:numRef>
              <c:f>'Tables and Graphs'!$N$36:$N$39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83040"/>
        <c:axId val="108984576"/>
      </c:barChart>
      <c:catAx>
        <c:axId val="108983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984576"/>
        <c:crosses val="autoZero"/>
        <c:auto val="1"/>
        <c:lblAlgn val="ctr"/>
        <c:lblOffset val="100"/>
        <c:noMultiLvlLbl val="0"/>
      </c:catAx>
      <c:valAx>
        <c:axId val="1089845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8983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11408040082502"/>
          <c:y val="0.447397695771864"/>
          <c:w val="0.145935797522493"/>
          <c:h val="0.2834784597577940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Percentage of patients with at least one omission or discrepancy on their discharge</a:t>
            </a:r>
            <a:r>
              <a:rPr lang="en-AU" baseline="0"/>
              <a:t> summary</a:t>
            </a:r>
            <a:endParaRPr lang="en-A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'Tables and Graphs'!$A$61</c:f>
              <c:strCache>
                <c:ptCount val="1"/>
                <c:pt idx="0">
                  <c:v>Percentage of patients with at least one omission or discrepancy at discharge</c:v>
                </c:pt>
              </c:strCache>
            </c:strRef>
          </c:tx>
          <c:invertIfNegative val="0"/>
          <c:cat>
            <c:strRef>
              <c:f>'Tables and Graphs'!$B$60:$D$60</c:f>
              <c:strCache>
                <c:ptCount val="3"/>
                <c:pt idx="0">
                  <c:v>Omission</c:v>
                </c:pt>
                <c:pt idx="1">
                  <c:v>Other discrepancy</c:v>
                </c:pt>
                <c:pt idx="2">
                  <c:v>Either omission or other discrepancy</c:v>
                </c:pt>
              </c:strCache>
            </c:strRef>
          </c:cat>
          <c:val>
            <c:numRef>
              <c:f>'Tables and Graphs'!$B$61:$D$61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24256"/>
        <c:axId val="111838336"/>
      </c:barChart>
      <c:catAx>
        <c:axId val="11182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838336"/>
        <c:crosses val="autoZero"/>
        <c:auto val="1"/>
        <c:lblAlgn val="ctr"/>
        <c:lblOffset val="100"/>
        <c:noMultiLvlLbl val="0"/>
      </c:catAx>
      <c:valAx>
        <c:axId val="11183833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1824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800" b="1" i="0" u="none" strike="noStrike" baseline="0">
                <a:effectLst/>
              </a:rPr>
              <a:t> Medication history</a:t>
            </a:r>
            <a:endParaRPr lang="en-AU"/>
          </a:p>
        </c:rich>
      </c:tx>
      <c:layout>
        <c:manualLayout>
          <c:xMode val="edge"/>
          <c:yMode val="edge"/>
          <c:x val="0.29136137494346498"/>
          <c:y val="2.363366699604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713201390366796E-2"/>
          <c:y val="0.162383173665232"/>
          <c:w val="0.73361963538341501"/>
          <c:h val="0.723229802038294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and Graphs'!$L$10</c:f>
              <c:strCache>
                <c:ptCount val="1"/>
                <c:pt idx="0">
                  <c:v>All medications</c:v>
                </c:pt>
              </c:strCache>
            </c:strRef>
          </c:tx>
          <c:invertIfNegative val="0"/>
          <c:cat>
            <c:strRef>
              <c:f>'Tables and Graphs'!$M$9:$P$9</c:f>
              <c:strCache>
                <c:ptCount val="4"/>
                <c:pt idx="0">
                  <c:v>Clear &amp; less 24hrs</c:v>
                </c:pt>
                <c:pt idx="1">
                  <c:v>Clear with allergies</c:v>
                </c:pt>
                <c:pt idx="2">
                  <c:v>Clear with allergy details</c:v>
                </c:pt>
                <c:pt idx="3">
                  <c:v>Clear/allergies/verified</c:v>
                </c:pt>
              </c:strCache>
            </c:strRef>
          </c:cat>
          <c:val>
            <c:numRef>
              <c:f>'Tables and Graphs'!$M$10:$P$10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'Tables and Graphs'!$L$11</c:f>
              <c:strCache>
                <c:ptCount val="1"/>
                <c:pt idx="0">
                  <c:v>Regular prescribed medications</c:v>
                </c:pt>
              </c:strCache>
            </c:strRef>
          </c:tx>
          <c:invertIfNegative val="0"/>
          <c:cat>
            <c:strRef>
              <c:f>'Tables and Graphs'!$M$9:$P$9</c:f>
              <c:strCache>
                <c:ptCount val="4"/>
                <c:pt idx="0">
                  <c:v>Clear &amp; less 24hrs</c:v>
                </c:pt>
                <c:pt idx="1">
                  <c:v>Clear with allergies</c:v>
                </c:pt>
                <c:pt idx="2">
                  <c:v>Clear with allergy details</c:v>
                </c:pt>
                <c:pt idx="3">
                  <c:v>Clear/allergies/verified</c:v>
                </c:pt>
              </c:strCache>
            </c:strRef>
          </c:cat>
          <c:val>
            <c:numRef>
              <c:f>'Tables and Graphs'!$M$11:$P$11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71488"/>
        <c:axId val="111873024"/>
      </c:barChart>
      <c:catAx>
        <c:axId val="11187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1873024"/>
        <c:crosses val="autoZero"/>
        <c:auto val="1"/>
        <c:lblAlgn val="ctr"/>
        <c:lblOffset val="100"/>
        <c:noMultiLvlLbl val="0"/>
      </c:catAx>
      <c:valAx>
        <c:axId val="111873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187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246269216347999"/>
          <c:y val="0.23499563738276799"/>
          <c:w val="0.15682214723159599"/>
          <c:h val="0.488036217365329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1</xdr:rowOff>
    </xdr:from>
    <xdr:to>
      <xdr:col>7</xdr:col>
      <xdr:colOff>660400</xdr:colOff>
      <xdr:row>31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22224</xdr:colOff>
      <xdr:row>41</xdr:row>
      <xdr:rowOff>19050</xdr:rowOff>
    </xdr:from>
    <xdr:to>
      <xdr:col>16</xdr:col>
      <xdr:colOff>330200</xdr:colOff>
      <xdr:row>64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6350</xdr:colOff>
      <xdr:row>62</xdr:row>
      <xdr:rowOff>174624</xdr:rowOff>
    </xdr:from>
    <xdr:to>
      <xdr:col>8</xdr:col>
      <xdr:colOff>12700</xdr:colOff>
      <xdr:row>85</xdr:row>
      <xdr:rowOff>25400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609600</xdr:colOff>
      <xdr:row>12</xdr:row>
      <xdr:rowOff>42860</xdr:rowOff>
    </xdr:from>
    <xdr:to>
      <xdr:col>17</xdr:col>
      <xdr:colOff>123826</xdr:colOff>
      <xdr:row>32</xdr:row>
      <xdr:rowOff>50800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0.21696</cdr:x>
      <cdr:y>0.20312</cdr:y>
    </cdr:from>
    <cdr:to>
      <cdr:x>0.33666</cdr:x>
      <cdr:y>0.41741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7351" y="8667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0.09726</cdr:x>
      <cdr:y>0.36384</cdr:y>
    </cdr:from>
    <cdr:to>
      <cdr:x>0.3217</cdr:x>
      <cdr:y>0.43973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42951" y="1552575"/>
          <a:ext cx="17145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4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64"/>
  <sheetViews>
    <sheetView tabSelected="1" zoomScale="90" zoomScaleNormal="90" zoomScalePageLayoutView="90" workbookViewId="0">
      <pane xSplit="10" ySplit="1" topLeftCell="K78" activePane="bottomRight" state="frozen"/>
      <selection pane="topRight" activeCell="I1" sqref="I1"/>
      <selection pane="bottomLeft" activeCell="A2" sqref="A2"/>
      <selection pane="bottomRight" activeCell="AR93" sqref="AR93"/>
    </sheetView>
  </sheetViews>
  <sheetFormatPr defaultColWidth="8.85546875" defaultRowHeight="15" x14ac:dyDescent="0.25"/>
  <cols>
    <col min="1" max="1" width="9.28515625" customWidth="1"/>
    <col min="2" max="2" width="13.28515625" customWidth="1"/>
    <col min="3" max="3" width="9.7109375" bestFit="1" customWidth="1"/>
    <col min="5" max="5" width="11.7109375" customWidth="1"/>
    <col min="6" max="6" width="11.42578125" bestFit="1" customWidth="1"/>
    <col min="7" max="7" width="10.7109375" style="3" customWidth="1"/>
    <col min="8" max="8" width="11.42578125" bestFit="1" customWidth="1"/>
    <col min="9" max="9" width="14.140625" bestFit="1" customWidth="1"/>
    <col min="10" max="10" width="14.5703125" customWidth="1"/>
    <col min="11" max="11" width="15.42578125" customWidth="1"/>
    <col min="12" max="12" width="22.42578125" customWidth="1"/>
    <col min="13" max="13" width="17.42578125" customWidth="1"/>
    <col min="14" max="14" width="21.85546875" style="4" customWidth="1"/>
    <col min="15" max="15" width="19.28515625" customWidth="1"/>
    <col min="16" max="16" width="14.140625" customWidth="1"/>
    <col min="17" max="17" width="18" style="7" customWidth="1"/>
    <col min="18" max="18" width="22.7109375" customWidth="1"/>
    <col min="19" max="19" width="17.85546875" customWidth="1"/>
    <col min="20" max="20" width="17" customWidth="1"/>
    <col min="21" max="21" width="25.7109375" customWidth="1"/>
    <col min="22" max="22" width="15.7109375" customWidth="1"/>
    <col min="23" max="23" width="17.85546875" customWidth="1"/>
    <col min="24" max="24" width="16.7109375" customWidth="1"/>
    <col min="25" max="25" width="18.42578125" customWidth="1"/>
    <col min="26" max="27" width="19" customWidth="1"/>
    <col min="28" max="28" width="14.42578125" bestFit="1" customWidth="1"/>
    <col min="29" max="29" width="16.85546875" customWidth="1"/>
    <col min="30" max="30" width="17.28515625" customWidth="1"/>
    <col min="31" max="31" width="16.28515625" customWidth="1"/>
    <col min="32" max="32" width="15" customWidth="1"/>
    <col min="33" max="33" width="19.140625" customWidth="1"/>
    <col min="34" max="34" width="20.5703125" customWidth="1"/>
    <col min="35" max="35" width="18.140625" customWidth="1"/>
    <col min="36" max="36" width="15.140625" bestFit="1" customWidth="1"/>
    <col min="37" max="37" width="17.7109375" customWidth="1"/>
    <col min="38" max="38" width="19.140625" customWidth="1"/>
    <col min="39" max="39" width="20.7109375" customWidth="1"/>
    <col min="40" max="41" width="16.7109375" customWidth="1"/>
    <col min="42" max="42" width="20.85546875" customWidth="1"/>
    <col min="43" max="43" width="20" customWidth="1"/>
    <col min="44" max="44" width="16.140625" customWidth="1"/>
    <col min="45" max="45" width="20.140625" customWidth="1"/>
    <col min="46" max="46" width="19" customWidth="1"/>
    <col min="47" max="47" width="19.85546875" customWidth="1"/>
    <col min="48" max="48" width="21.28515625" style="4" customWidth="1"/>
    <col min="49" max="49" width="17.28515625" customWidth="1"/>
    <col min="50" max="50" width="20.7109375" style="15" customWidth="1"/>
    <col min="51" max="51" width="15.140625" customWidth="1"/>
    <col min="52" max="52" width="23.5703125" customWidth="1"/>
    <col min="53" max="53" width="22.85546875" bestFit="1" customWidth="1"/>
    <col min="54" max="54" width="14.42578125" customWidth="1"/>
    <col min="55" max="55" width="16.28515625" customWidth="1"/>
    <col min="56" max="56" width="21.140625" customWidth="1"/>
    <col min="57" max="57" width="18.7109375" customWidth="1"/>
    <col min="58" max="58" width="17.85546875" bestFit="1" customWidth="1"/>
    <col min="59" max="59" width="19.140625" customWidth="1"/>
    <col min="60" max="60" width="22.7109375" customWidth="1"/>
    <col min="61" max="61" width="21.140625" customWidth="1"/>
    <col min="62" max="62" width="36.42578125" style="4" customWidth="1"/>
  </cols>
  <sheetData>
    <row r="1" spans="1:62" s="1" customFormat="1" ht="47.25" customHeight="1" thickBot="1" x14ac:dyDescent="0.3">
      <c r="A1" s="1" t="s">
        <v>0</v>
      </c>
      <c r="B1" s="1" t="s">
        <v>125</v>
      </c>
      <c r="C1" s="1" t="s">
        <v>59</v>
      </c>
      <c r="D1" s="1" t="s">
        <v>1</v>
      </c>
      <c r="E1" s="83" t="s">
        <v>26</v>
      </c>
      <c r="F1" s="26" t="s">
        <v>15</v>
      </c>
      <c r="G1" s="27" t="s">
        <v>16</v>
      </c>
      <c r="H1" s="26" t="s">
        <v>60</v>
      </c>
      <c r="I1" s="26" t="s">
        <v>97</v>
      </c>
      <c r="J1" s="80" t="s">
        <v>71</v>
      </c>
      <c r="K1" s="26" t="s">
        <v>72</v>
      </c>
      <c r="L1" s="26" t="s">
        <v>73</v>
      </c>
      <c r="M1" s="26" t="s">
        <v>85</v>
      </c>
      <c r="N1" s="26" t="s">
        <v>74</v>
      </c>
      <c r="O1" s="26" t="s">
        <v>64</v>
      </c>
      <c r="P1" s="26" t="s">
        <v>65</v>
      </c>
      <c r="Q1" s="66" t="s">
        <v>4</v>
      </c>
      <c r="R1" s="26" t="s">
        <v>75</v>
      </c>
      <c r="S1" s="26" t="s">
        <v>76</v>
      </c>
      <c r="T1" s="26" t="s">
        <v>155</v>
      </c>
      <c r="U1" s="26" t="s">
        <v>156</v>
      </c>
      <c r="V1" s="26" t="s">
        <v>66</v>
      </c>
      <c r="W1" s="26" t="s">
        <v>67</v>
      </c>
      <c r="X1" s="26" t="s">
        <v>68</v>
      </c>
      <c r="Y1" s="73" t="s">
        <v>69</v>
      </c>
      <c r="Z1" s="26" t="s">
        <v>56</v>
      </c>
      <c r="AA1" s="26" t="s">
        <v>70</v>
      </c>
      <c r="AB1" s="26" t="s">
        <v>120</v>
      </c>
      <c r="AC1" s="26" t="s">
        <v>291</v>
      </c>
      <c r="AD1" s="28" t="s">
        <v>295</v>
      </c>
      <c r="AE1" s="29" t="s">
        <v>296</v>
      </c>
      <c r="AF1" s="29" t="s">
        <v>77</v>
      </c>
      <c r="AG1" s="29" t="s">
        <v>178</v>
      </c>
      <c r="AH1" s="29" t="s">
        <v>304</v>
      </c>
      <c r="AI1" s="29" t="s">
        <v>270</v>
      </c>
      <c r="AJ1" s="29" t="s">
        <v>78</v>
      </c>
      <c r="AK1" s="29" t="s">
        <v>179</v>
      </c>
      <c r="AL1" s="29" t="s">
        <v>79</v>
      </c>
      <c r="AM1" s="29" t="s">
        <v>180</v>
      </c>
      <c r="AN1" s="29" t="s">
        <v>80</v>
      </c>
      <c r="AO1" s="29" t="s">
        <v>181</v>
      </c>
      <c r="AP1" s="29" t="s">
        <v>305</v>
      </c>
      <c r="AQ1" s="29" t="s">
        <v>182</v>
      </c>
      <c r="AR1" s="30" t="s">
        <v>81</v>
      </c>
      <c r="AS1" s="31" t="s">
        <v>57</v>
      </c>
      <c r="AT1" s="31" t="s">
        <v>82</v>
      </c>
      <c r="AU1" s="31" t="s">
        <v>83</v>
      </c>
      <c r="AV1" s="31" t="s">
        <v>84</v>
      </c>
      <c r="AW1" s="31" t="s">
        <v>100</v>
      </c>
      <c r="AX1" s="31" t="s">
        <v>227</v>
      </c>
      <c r="AY1" s="31" t="s">
        <v>86</v>
      </c>
      <c r="AZ1" s="31" t="s">
        <v>121</v>
      </c>
      <c r="BA1" s="31" t="s">
        <v>235</v>
      </c>
      <c r="BB1" s="30" t="s">
        <v>122</v>
      </c>
      <c r="BC1" s="31" t="s">
        <v>87</v>
      </c>
      <c r="BD1" s="31" t="s">
        <v>88</v>
      </c>
      <c r="BE1" s="31" t="s">
        <v>89</v>
      </c>
      <c r="BF1" s="31" t="s">
        <v>45</v>
      </c>
      <c r="BG1" s="31" t="s">
        <v>90</v>
      </c>
      <c r="BH1" s="31" t="s">
        <v>91</v>
      </c>
      <c r="BI1" s="82" t="s">
        <v>92</v>
      </c>
      <c r="BJ1" s="74" t="s">
        <v>5</v>
      </c>
    </row>
    <row r="2" spans="1:62" x14ac:dyDescent="0.25">
      <c r="E2" s="76"/>
      <c r="G2"/>
      <c r="J2" s="76"/>
      <c r="N2" s="78"/>
      <c r="Q2" s="67"/>
      <c r="AC2" s="75"/>
      <c r="AQ2" s="75"/>
      <c r="AV2" s="78"/>
      <c r="BA2" s="75"/>
      <c r="BC2" s="8"/>
      <c r="BI2" s="75"/>
      <c r="BJ2" s="40"/>
    </row>
    <row r="3" spans="1:62" x14ac:dyDescent="0.25">
      <c r="E3" s="76"/>
      <c r="G3"/>
      <c r="J3" s="76"/>
      <c r="N3" s="15"/>
      <c r="Q3" s="67"/>
      <c r="AC3" s="76"/>
      <c r="AQ3" s="76"/>
      <c r="AV3" s="15"/>
      <c r="BA3" s="76"/>
      <c r="BC3" s="8"/>
      <c r="BD3" s="8"/>
      <c r="BE3" s="8"/>
      <c r="BF3" s="8"/>
      <c r="BG3" s="8"/>
      <c r="BI3" s="76"/>
    </row>
    <row r="4" spans="1:62" x14ac:dyDescent="0.25">
      <c r="E4" s="76"/>
      <c r="G4"/>
      <c r="J4" s="76"/>
      <c r="N4" s="15"/>
      <c r="Q4" s="67"/>
      <c r="AC4" s="76"/>
      <c r="AQ4" s="76"/>
      <c r="AV4" s="15"/>
      <c r="BA4" s="76"/>
      <c r="BC4" s="8"/>
      <c r="BI4" s="76"/>
    </row>
    <row r="5" spans="1:62" x14ac:dyDescent="0.25">
      <c r="E5" s="76"/>
      <c r="G5"/>
      <c r="J5" s="76"/>
      <c r="N5" s="15"/>
      <c r="Q5" s="67"/>
      <c r="AC5" s="76"/>
      <c r="AQ5" s="76"/>
      <c r="AV5" s="15"/>
      <c r="BA5" s="76"/>
      <c r="BC5" s="8"/>
      <c r="BI5" s="76"/>
    </row>
    <row r="6" spans="1:62" x14ac:dyDescent="0.25">
      <c r="E6" s="76"/>
      <c r="G6"/>
      <c r="J6" s="76"/>
      <c r="N6" s="15"/>
      <c r="Q6" s="67"/>
      <c r="AC6" s="76"/>
      <c r="AQ6" s="76"/>
      <c r="AV6" s="15"/>
      <c r="BA6" s="76"/>
      <c r="BC6" s="8"/>
      <c r="BI6" s="76"/>
    </row>
    <row r="7" spans="1:62" x14ac:dyDescent="0.25">
      <c r="E7" s="76"/>
      <c r="G7"/>
      <c r="J7" s="76"/>
      <c r="N7" s="15"/>
      <c r="Q7" s="67"/>
      <c r="AC7" s="76"/>
      <c r="AQ7" s="76"/>
      <c r="AV7" s="15"/>
      <c r="BA7" s="76"/>
      <c r="BC7" s="8"/>
      <c r="BD7" s="8"/>
      <c r="BE7" s="8"/>
      <c r="BF7" s="8"/>
      <c r="BG7" s="8"/>
      <c r="BI7" s="76"/>
    </row>
    <row r="8" spans="1:62" x14ac:dyDescent="0.25">
      <c r="E8" s="76"/>
      <c r="G8"/>
      <c r="J8" s="76"/>
      <c r="N8" s="15"/>
      <c r="Q8" s="67"/>
      <c r="AC8" s="76"/>
      <c r="AQ8" s="76"/>
      <c r="AV8" s="15"/>
      <c r="BA8" s="76"/>
      <c r="BC8" s="8"/>
      <c r="BI8" s="76"/>
    </row>
    <row r="9" spans="1:62" x14ac:dyDescent="0.25">
      <c r="E9" s="76"/>
      <c r="G9"/>
      <c r="J9" s="76"/>
      <c r="N9" s="15"/>
      <c r="Q9" s="67"/>
      <c r="AC9" s="76"/>
      <c r="AQ9" s="76"/>
      <c r="AV9" s="15"/>
      <c r="BA9" s="76"/>
      <c r="BI9" s="76"/>
    </row>
    <row r="10" spans="1:62" x14ac:dyDescent="0.25">
      <c r="E10" s="76"/>
      <c r="G10"/>
      <c r="J10" s="76"/>
      <c r="N10" s="15"/>
      <c r="Q10" s="67"/>
      <c r="AC10" s="76"/>
      <c r="AQ10" s="76"/>
      <c r="AV10" s="15"/>
      <c r="BA10" s="76"/>
      <c r="BC10" s="8"/>
      <c r="BD10" s="7"/>
      <c r="BE10" s="7"/>
      <c r="BF10" s="7"/>
      <c r="BG10" s="7"/>
      <c r="BI10" s="76"/>
      <c r="BJ10" s="21"/>
    </row>
    <row r="11" spans="1:62" x14ac:dyDescent="0.25">
      <c r="E11" s="76"/>
      <c r="G11"/>
      <c r="J11" s="76"/>
      <c r="N11" s="15"/>
      <c r="Q11" s="67"/>
      <c r="AC11" s="76"/>
      <c r="AQ11" s="76"/>
      <c r="AV11" s="15"/>
      <c r="BA11" s="76"/>
      <c r="BC11" s="8"/>
      <c r="BD11" s="7"/>
      <c r="BE11" s="7"/>
      <c r="BF11" s="7"/>
      <c r="BG11" s="7"/>
      <c r="BI11" s="76"/>
      <c r="BJ11" s="21"/>
    </row>
    <row r="12" spans="1:62" x14ac:dyDescent="0.25">
      <c r="E12" s="76"/>
      <c r="G12"/>
      <c r="J12" s="76"/>
      <c r="N12" s="15"/>
      <c r="Q12" s="67"/>
      <c r="S12" s="8"/>
      <c r="AC12" s="76"/>
      <c r="AQ12" s="76"/>
      <c r="AV12" s="15"/>
      <c r="BA12" s="76"/>
      <c r="BC12" s="8"/>
      <c r="BI12" s="76"/>
    </row>
    <row r="13" spans="1:62" x14ac:dyDescent="0.25">
      <c r="E13" s="76"/>
      <c r="G13"/>
      <c r="J13" s="76"/>
      <c r="N13" s="15"/>
      <c r="Q13" s="67"/>
      <c r="S13" s="8"/>
      <c r="AC13" s="76"/>
      <c r="AQ13" s="76"/>
      <c r="AV13" s="15"/>
      <c r="BA13" s="76"/>
      <c r="BC13" s="8"/>
      <c r="BI13" s="76"/>
    </row>
    <row r="14" spans="1:62" x14ac:dyDescent="0.25">
      <c r="A14" s="7"/>
      <c r="B14" s="7"/>
      <c r="C14" s="7"/>
      <c r="D14" s="7"/>
      <c r="E14" s="77"/>
      <c r="F14" s="7"/>
      <c r="G14" s="7"/>
      <c r="H14" s="7"/>
      <c r="I14" s="7"/>
      <c r="J14" s="77"/>
      <c r="K14" s="7"/>
      <c r="L14" s="7"/>
      <c r="M14" s="7"/>
      <c r="N14" s="8"/>
      <c r="O14" s="7"/>
      <c r="P14" s="7"/>
      <c r="Q14" s="67"/>
      <c r="R14" s="7"/>
      <c r="S14" s="8"/>
      <c r="T14" s="7"/>
      <c r="U14" s="7"/>
      <c r="V14" s="7"/>
      <c r="W14" s="7"/>
      <c r="X14" s="7"/>
      <c r="Y14" s="7"/>
      <c r="Z14" s="7"/>
      <c r="AA14" s="7"/>
      <c r="AB14" s="7"/>
      <c r="AC14" s="7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7"/>
      <c r="AR14" s="7"/>
      <c r="AS14" s="7"/>
      <c r="AT14" s="7"/>
      <c r="AU14" s="7"/>
      <c r="AV14" s="8"/>
      <c r="AW14" s="7"/>
      <c r="AX14" s="8"/>
      <c r="AY14" s="7"/>
      <c r="AZ14" s="7"/>
      <c r="BA14" s="77"/>
      <c r="BB14" s="7"/>
      <c r="BC14" s="8"/>
      <c r="BI14" s="76"/>
    </row>
    <row r="15" spans="1:62" x14ac:dyDescent="0.25">
      <c r="A15" s="7"/>
      <c r="B15" s="7"/>
      <c r="C15" s="7"/>
      <c r="D15" s="7"/>
      <c r="E15" s="77"/>
      <c r="F15" s="7"/>
      <c r="G15" s="7"/>
      <c r="H15" s="7"/>
      <c r="I15" s="7"/>
      <c r="J15" s="77"/>
      <c r="K15" s="7"/>
      <c r="L15" s="7"/>
      <c r="M15" s="7"/>
      <c r="N15" s="8"/>
      <c r="O15" s="7"/>
      <c r="P15" s="7"/>
      <c r="Q15" s="67"/>
      <c r="R15" s="7"/>
      <c r="S15" s="8"/>
      <c r="T15" s="7"/>
      <c r="U15" s="7"/>
      <c r="V15" s="7"/>
      <c r="W15" s="7"/>
      <c r="X15" s="7"/>
      <c r="Y15" s="7"/>
      <c r="Z15" s="7"/>
      <c r="AA15" s="7"/>
      <c r="AB15" s="7"/>
      <c r="AC15" s="7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7"/>
      <c r="AR15" s="7"/>
      <c r="AS15" s="7"/>
      <c r="AT15" s="7"/>
      <c r="AU15" s="7"/>
      <c r="AV15" s="8"/>
      <c r="AW15" s="7"/>
      <c r="AX15" s="8"/>
      <c r="AY15" s="7"/>
      <c r="AZ15" s="7"/>
      <c r="BA15" s="77"/>
      <c r="BB15" s="7"/>
      <c r="BC15" s="8"/>
      <c r="BI15" s="76"/>
    </row>
    <row r="16" spans="1:62" x14ac:dyDescent="0.25">
      <c r="A16" s="7"/>
      <c r="B16" s="7"/>
      <c r="C16" s="7"/>
      <c r="D16" s="7"/>
      <c r="E16" s="77"/>
      <c r="F16" s="7"/>
      <c r="G16" s="7"/>
      <c r="H16" s="7"/>
      <c r="I16" s="7"/>
      <c r="J16" s="77"/>
      <c r="K16" s="7"/>
      <c r="L16" s="7"/>
      <c r="M16" s="7"/>
      <c r="N16" s="8"/>
      <c r="O16" s="7"/>
      <c r="P16" s="7"/>
      <c r="Q16" s="67"/>
      <c r="R16" s="7"/>
      <c r="S16" s="8"/>
      <c r="T16" s="7"/>
      <c r="U16" s="7"/>
      <c r="V16" s="7"/>
      <c r="W16" s="7"/>
      <c r="X16" s="7"/>
      <c r="Y16" s="7"/>
      <c r="Z16" s="7"/>
      <c r="AA16" s="7"/>
      <c r="AB16" s="7"/>
      <c r="AC16" s="7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7"/>
      <c r="AR16" s="7"/>
      <c r="AS16" s="7"/>
      <c r="AT16" s="7"/>
      <c r="AU16" s="7"/>
      <c r="AV16" s="8"/>
      <c r="AW16" s="7"/>
      <c r="AX16" s="8"/>
      <c r="AY16" s="7"/>
      <c r="AZ16" s="7"/>
      <c r="BA16" s="77"/>
      <c r="BB16" s="7"/>
      <c r="BC16" s="8"/>
      <c r="BI16" s="76"/>
    </row>
    <row r="17" spans="1:61" x14ac:dyDescent="0.25">
      <c r="A17" s="7"/>
      <c r="B17" s="7"/>
      <c r="C17" s="7"/>
      <c r="D17" s="7"/>
      <c r="E17" s="77"/>
      <c r="F17" s="7"/>
      <c r="G17" s="7"/>
      <c r="H17" s="7"/>
      <c r="I17" s="7"/>
      <c r="J17" s="77"/>
      <c r="K17" s="7"/>
      <c r="L17" s="7"/>
      <c r="M17" s="7"/>
      <c r="N17" s="8"/>
      <c r="O17" s="7"/>
      <c r="P17" s="7"/>
      <c r="Q17" s="67"/>
      <c r="R17" s="7"/>
      <c r="S17" s="8"/>
      <c r="T17" s="7"/>
      <c r="U17" s="7"/>
      <c r="V17" s="7"/>
      <c r="W17" s="7"/>
      <c r="X17" s="7"/>
      <c r="Y17" s="7"/>
      <c r="Z17" s="7"/>
      <c r="AA17" s="7"/>
      <c r="AB17" s="7"/>
      <c r="AC17" s="7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7"/>
      <c r="AR17" s="7"/>
      <c r="AS17" s="7"/>
      <c r="AT17" s="7"/>
      <c r="AU17" s="7"/>
      <c r="AV17" s="8"/>
      <c r="AW17" s="7"/>
      <c r="AX17" s="8"/>
      <c r="AY17" s="7"/>
      <c r="AZ17" s="7"/>
      <c r="BA17" s="77"/>
      <c r="BB17" s="7"/>
      <c r="BI17" s="76"/>
    </row>
    <row r="18" spans="1:61" x14ac:dyDescent="0.25">
      <c r="A18" s="7"/>
      <c r="B18" s="7"/>
      <c r="C18" s="7"/>
      <c r="D18" s="7"/>
      <c r="E18" s="77"/>
      <c r="F18" s="7"/>
      <c r="G18" s="7"/>
      <c r="H18" s="7"/>
      <c r="I18" s="7"/>
      <c r="J18" s="76"/>
      <c r="K18" s="7"/>
      <c r="L18" s="7"/>
      <c r="M18" s="7"/>
      <c r="N18" s="8"/>
      <c r="O18" s="7"/>
      <c r="P18" s="7"/>
      <c r="Q18" s="67"/>
      <c r="R18" s="7"/>
      <c r="S18" s="8"/>
      <c r="T18" s="7"/>
      <c r="U18" s="7"/>
      <c r="V18" s="7"/>
      <c r="W18" s="7"/>
      <c r="X18" s="7"/>
      <c r="Y18" s="7"/>
      <c r="Z18" s="7"/>
      <c r="AA18" s="7"/>
      <c r="AB18" s="7"/>
      <c r="AC18" s="7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7"/>
      <c r="AR18" s="7"/>
      <c r="AS18" s="7"/>
      <c r="AT18" s="7"/>
      <c r="AU18" s="7"/>
      <c r="AV18" s="8"/>
      <c r="AW18" s="7"/>
      <c r="AX18" s="8"/>
      <c r="AY18" s="7"/>
      <c r="AZ18" s="7"/>
      <c r="BA18" s="77"/>
      <c r="BB18" s="7"/>
      <c r="BC18" s="8"/>
      <c r="BI18" s="76"/>
    </row>
    <row r="19" spans="1:61" x14ac:dyDescent="0.25">
      <c r="A19" s="7"/>
      <c r="E19" s="76"/>
      <c r="F19" s="2"/>
      <c r="H19" s="2"/>
      <c r="I19" s="64"/>
      <c r="J19" s="76"/>
      <c r="N19" s="15"/>
      <c r="O19" s="2"/>
      <c r="P19" s="8"/>
      <c r="Q19" s="67"/>
      <c r="S19" s="8"/>
      <c r="T19" s="8"/>
      <c r="Z19" s="7"/>
      <c r="AA19" s="7"/>
      <c r="AD19" s="24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77"/>
      <c r="AS19" s="8"/>
      <c r="AT19" s="8"/>
      <c r="AU19" s="8"/>
      <c r="AV19" s="8"/>
      <c r="AW19" s="8"/>
      <c r="AX19" s="8"/>
      <c r="AY19" s="8"/>
      <c r="AZ19" s="8"/>
      <c r="BA19" s="77"/>
      <c r="BB19" s="8"/>
      <c r="BI19" s="76"/>
    </row>
    <row r="20" spans="1:61" x14ac:dyDescent="0.25">
      <c r="A20" s="7"/>
      <c r="E20" s="76"/>
      <c r="F20" s="2"/>
      <c r="H20" s="2"/>
      <c r="I20" s="64"/>
      <c r="J20" s="76"/>
      <c r="N20" s="15"/>
      <c r="O20" s="2"/>
      <c r="P20" s="8"/>
      <c r="Q20" s="67"/>
      <c r="S20" s="8"/>
      <c r="T20" s="8"/>
      <c r="Z20" s="7"/>
      <c r="AA20" s="7"/>
      <c r="AD20" s="24"/>
      <c r="AE20" s="8"/>
      <c r="AF20" s="8"/>
      <c r="AG20" s="8"/>
      <c r="AH20" s="8"/>
      <c r="AI20" s="8"/>
      <c r="AK20" s="8"/>
      <c r="AM20" s="8"/>
      <c r="AO20" s="8"/>
      <c r="AQ20" s="8"/>
      <c r="AR20" s="24"/>
      <c r="AS20" s="7"/>
      <c r="AT20" s="8"/>
      <c r="AU20" s="8"/>
      <c r="AV20" s="15"/>
      <c r="AW20" s="8"/>
      <c r="AX20" s="8"/>
      <c r="AY20" s="39"/>
      <c r="AZ20" s="8"/>
      <c r="BA20" s="8"/>
      <c r="BB20" s="24"/>
      <c r="BI20" s="76"/>
    </row>
    <row r="21" spans="1:61" x14ac:dyDescent="0.25">
      <c r="A21" s="7"/>
      <c r="E21" s="76"/>
      <c r="F21" s="2"/>
      <c r="H21" s="2"/>
      <c r="I21" s="64"/>
      <c r="J21" s="76"/>
      <c r="N21" s="15"/>
      <c r="O21" s="2"/>
      <c r="P21" s="8"/>
      <c r="Q21" s="67"/>
      <c r="S21" s="8"/>
      <c r="T21" s="8"/>
      <c r="Z21" s="7"/>
      <c r="AA21" s="7"/>
      <c r="AD21" s="24"/>
      <c r="AE21" s="8"/>
      <c r="AF21" s="8"/>
      <c r="AG21" s="8"/>
      <c r="AH21" s="8"/>
      <c r="AI21" s="8"/>
      <c r="AK21" s="8"/>
      <c r="AM21" s="8"/>
      <c r="AO21" s="8"/>
      <c r="AQ21" s="8"/>
      <c r="AR21" s="24"/>
      <c r="AS21" s="7"/>
      <c r="AT21" s="8"/>
      <c r="AU21" s="8"/>
      <c r="AV21" s="15"/>
      <c r="AW21" s="8"/>
      <c r="AX21" s="8"/>
      <c r="AY21" s="39"/>
      <c r="AZ21" s="8"/>
      <c r="BA21" s="8"/>
      <c r="BB21" s="24"/>
      <c r="BI21" s="76"/>
    </row>
    <row r="22" spans="1:61" x14ac:dyDescent="0.25">
      <c r="A22" s="7"/>
      <c r="E22" s="76"/>
      <c r="F22" s="2"/>
      <c r="H22" s="2"/>
      <c r="I22" s="64"/>
      <c r="J22" s="76"/>
      <c r="N22" s="15"/>
      <c r="O22" s="2"/>
      <c r="P22" s="8"/>
      <c r="Q22" s="67"/>
      <c r="S22" s="8"/>
      <c r="T22" s="8"/>
      <c r="Z22" s="7"/>
      <c r="AA22" s="7"/>
      <c r="AD22" s="24"/>
      <c r="AE22" s="8"/>
      <c r="AF22" s="8"/>
      <c r="AG22" s="8"/>
      <c r="AH22" s="8"/>
      <c r="AI22" s="8"/>
      <c r="AK22" s="8"/>
      <c r="AM22" s="8"/>
      <c r="AO22" s="8"/>
      <c r="AQ22" s="8"/>
      <c r="AR22" s="24"/>
      <c r="AS22" s="7"/>
      <c r="AT22" s="8"/>
      <c r="AU22" s="8"/>
      <c r="AV22" s="15"/>
      <c r="AW22" s="8"/>
      <c r="AX22" s="8"/>
      <c r="AY22" s="39"/>
      <c r="AZ22" s="8"/>
      <c r="BA22" s="8"/>
      <c r="BB22" s="24"/>
      <c r="BI22" s="76"/>
    </row>
    <row r="23" spans="1:61" x14ac:dyDescent="0.25">
      <c r="A23" s="7"/>
      <c r="E23" s="76"/>
      <c r="F23" s="2"/>
      <c r="H23" s="2"/>
      <c r="I23" s="64"/>
      <c r="J23" s="76"/>
      <c r="N23" s="15"/>
      <c r="O23" s="2"/>
      <c r="P23" s="8"/>
      <c r="Q23" s="67"/>
      <c r="S23" s="8"/>
      <c r="T23" s="8"/>
      <c r="Z23" s="7"/>
      <c r="AA23" s="7"/>
      <c r="AD23" s="24"/>
      <c r="AE23" s="8"/>
      <c r="AF23" s="8"/>
      <c r="AG23" s="8"/>
      <c r="AH23" s="8"/>
      <c r="AI23" s="8"/>
      <c r="AK23" s="8"/>
      <c r="AM23" s="8"/>
      <c r="AO23" s="8"/>
      <c r="AQ23" s="8"/>
      <c r="AR23" s="24"/>
      <c r="AS23" s="7"/>
      <c r="AT23" s="8"/>
      <c r="AU23" s="8"/>
      <c r="AV23" s="15"/>
      <c r="AW23" s="8"/>
      <c r="AX23" s="8"/>
      <c r="AY23" s="39"/>
      <c r="AZ23" s="8"/>
      <c r="BA23" s="8"/>
      <c r="BB23" s="24"/>
      <c r="BI23" s="76"/>
    </row>
    <row r="24" spans="1:61" x14ac:dyDescent="0.25">
      <c r="A24" s="7"/>
      <c r="E24" s="76"/>
      <c r="F24" s="2"/>
      <c r="H24" s="2"/>
      <c r="I24" s="64"/>
      <c r="J24" s="76"/>
      <c r="N24" s="15"/>
      <c r="O24" s="2"/>
      <c r="P24" s="8"/>
      <c r="Q24" s="67"/>
      <c r="S24" s="8"/>
      <c r="T24" s="8"/>
      <c r="Z24" s="7"/>
      <c r="AA24" s="7"/>
      <c r="AD24" s="24"/>
      <c r="AE24" s="8"/>
      <c r="AF24" s="8"/>
      <c r="AG24" s="8"/>
      <c r="AH24" s="8"/>
      <c r="AI24" s="8"/>
      <c r="AK24" s="8"/>
      <c r="AM24" s="8"/>
      <c r="AO24" s="8"/>
      <c r="AQ24" s="8"/>
      <c r="AR24" s="24"/>
      <c r="AS24" s="7"/>
      <c r="AT24" s="8"/>
      <c r="AU24" s="8"/>
      <c r="AV24" s="15"/>
      <c r="AW24" s="8"/>
      <c r="AX24" s="8"/>
      <c r="AY24" s="39"/>
      <c r="AZ24" s="8"/>
      <c r="BA24" s="8"/>
      <c r="BB24" s="24"/>
      <c r="BI24" s="76"/>
    </row>
    <row r="25" spans="1:61" x14ac:dyDescent="0.25">
      <c r="A25" s="7"/>
      <c r="E25" s="76"/>
      <c r="F25" s="2"/>
      <c r="H25" s="2"/>
      <c r="I25" s="64"/>
      <c r="J25" s="76"/>
      <c r="N25" s="15"/>
      <c r="O25" s="2"/>
      <c r="P25" s="8"/>
      <c r="Q25" s="67"/>
      <c r="S25" s="8"/>
      <c r="T25" s="8"/>
      <c r="Z25" s="7"/>
      <c r="AA25" s="7"/>
      <c r="AD25" s="24"/>
      <c r="AE25" s="8"/>
      <c r="AF25" s="8"/>
      <c r="AG25" s="8"/>
      <c r="AH25" s="8"/>
      <c r="AI25" s="8"/>
      <c r="AK25" s="8"/>
      <c r="AM25" s="8"/>
      <c r="AO25" s="8"/>
      <c r="AQ25" s="8"/>
      <c r="AR25" s="24"/>
      <c r="AS25" s="7"/>
      <c r="AT25" s="8"/>
      <c r="AU25" s="8"/>
      <c r="AV25" s="15"/>
      <c r="AW25" s="8"/>
      <c r="AX25" s="8"/>
      <c r="AY25" s="39"/>
      <c r="AZ25" s="8"/>
      <c r="BA25" s="8"/>
      <c r="BB25" s="24"/>
      <c r="BI25" s="76"/>
    </row>
    <row r="26" spans="1:61" x14ac:dyDescent="0.25">
      <c r="A26" s="7"/>
      <c r="E26" s="76"/>
      <c r="F26" s="2"/>
      <c r="H26" s="2"/>
      <c r="I26" s="64"/>
      <c r="J26" s="76"/>
      <c r="N26" s="15"/>
      <c r="O26" s="2"/>
      <c r="P26" s="8"/>
      <c r="Q26" s="67"/>
      <c r="S26" s="8"/>
      <c r="T26" s="8"/>
      <c r="Z26" s="7"/>
      <c r="AA26" s="7"/>
      <c r="AD26" s="24"/>
      <c r="AE26" s="8"/>
      <c r="AF26" s="8"/>
      <c r="AG26" s="8"/>
      <c r="AH26" s="8"/>
      <c r="AI26" s="8"/>
      <c r="AK26" s="8"/>
      <c r="AM26" s="8"/>
      <c r="AO26" s="8"/>
      <c r="AQ26" s="8"/>
      <c r="AR26" s="24"/>
      <c r="AS26" s="7"/>
      <c r="AT26" s="8"/>
      <c r="AU26" s="8"/>
      <c r="AV26" s="15"/>
      <c r="AW26" s="8"/>
      <c r="AX26" s="8"/>
      <c r="AY26" s="39"/>
      <c r="AZ26" s="8"/>
      <c r="BA26" s="8"/>
      <c r="BB26" s="24"/>
      <c r="BI26" s="76"/>
    </row>
    <row r="27" spans="1:61" x14ac:dyDescent="0.25">
      <c r="A27" s="7"/>
      <c r="E27" s="76"/>
      <c r="F27" s="2"/>
      <c r="H27" s="2"/>
      <c r="I27" s="64"/>
      <c r="J27" s="76"/>
      <c r="N27" s="15"/>
      <c r="O27" s="2"/>
      <c r="P27" s="8"/>
      <c r="Q27" s="67"/>
      <c r="S27" s="8"/>
      <c r="T27" s="8"/>
      <c r="Z27" s="7"/>
      <c r="AA27" s="7"/>
      <c r="AD27" s="24"/>
      <c r="AE27" s="8"/>
      <c r="AF27" s="8"/>
      <c r="AG27" s="8"/>
      <c r="AH27" s="8"/>
      <c r="AI27" s="8"/>
      <c r="AK27" s="8"/>
      <c r="AM27" s="8"/>
      <c r="AO27" s="8"/>
      <c r="AQ27" s="8"/>
      <c r="AR27" s="24"/>
      <c r="AS27" s="7"/>
      <c r="AT27" s="8"/>
      <c r="AU27" s="8"/>
      <c r="AV27" s="15"/>
      <c r="AW27" s="8"/>
      <c r="AX27" s="8"/>
      <c r="AY27" s="39"/>
      <c r="AZ27" s="8"/>
      <c r="BA27" s="8"/>
      <c r="BB27" s="24"/>
      <c r="BI27" s="76"/>
    </row>
    <row r="28" spans="1:61" x14ac:dyDescent="0.25">
      <c r="A28" s="7"/>
      <c r="E28" s="76"/>
      <c r="F28" s="2"/>
      <c r="H28" s="2"/>
      <c r="I28" s="64"/>
      <c r="J28" s="76"/>
      <c r="N28" s="15"/>
      <c r="O28" s="2"/>
      <c r="P28" s="8"/>
      <c r="Q28" s="67"/>
      <c r="S28" s="8"/>
      <c r="T28" s="8"/>
      <c r="Z28" s="7"/>
      <c r="AA28" s="7"/>
      <c r="AD28" s="24"/>
      <c r="AE28" s="8"/>
      <c r="AF28" s="8"/>
      <c r="AG28" s="8"/>
      <c r="AH28" s="8"/>
      <c r="AI28" s="8"/>
      <c r="AK28" s="8"/>
      <c r="AM28" s="8"/>
      <c r="AO28" s="8"/>
      <c r="AQ28" s="8"/>
      <c r="AR28" s="24"/>
      <c r="AS28" s="7"/>
      <c r="AT28" s="8"/>
      <c r="AU28" s="8"/>
      <c r="AV28" s="15"/>
      <c r="AW28" s="8"/>
      <c r="AX28" s="8"/>
      <c r="AY28" s="39"/>
      <c r="AZ28" s="8"/>
      <c r="BA28" s="8"/>
      <c r="BB28" s="24"/>
      <c r="BI28" s="76"/>
    </row>
    <row r="29" spans="1:61" x14ac:dyDescent="0.25">
      <c r="A29" s="7"/>
      <c r="E29" s="76"/>
      <c r="F29" s="2"/>
      <c r="H29" s="2"/>
      <c r="I29" s="64"/>
      <c r="J29" s="76"/>
      <c r="N29" s="15"/>
      <c r="O29" s="2"/>
      <c r="P29" s="8"/>
      <c r="Q29" s="67"/>
      <c r="S29" s="8"/>
      <c r="T29" s="8"/>
      <c r="Z29" s="7"/>
      <c r="AA29" s="7"/>
      <c r="AD29" s="24"/>
      <c r="AE29" s="8"/>
      <c r="AF29" s="8"/>
      <c r="AG29" s="8"/>
      <c r="AH29" s="8"/>
      <c r="AI29" s="8"/>
      <c r="AK29" s="8"/>
      <c r="AM29" s="8"/>
      <c r="AO29" s="8"/>
      <c r="AQ29" s="8"/>
      <c r="AR29" s="24"/>
      <c r="AS29" s="7"/>
      <c r="AT29" s="8"/>
      <c r="AU29" s="8"/>
      <c r="AV29" s="15"/>
      <c r="AW29" s="8"/>
      <c r="AX29" s="8"/>
      <c r="AY29" s="39"/>
      <c r="AZ29" s="8"/>
      <c r="BA29" s="8"/>
      <c r="BB29" s="24"/>
      <c r="BI29" s="76"/>
    </row>
    <row r="30" spans="1:61" x14ac:dyDescent="0.25">
      <c r="A30" s="7"/>
      <c r="E30" s="76"/>
      <c r="F30" s="2"/>
      <c r="H30" s="2"/>
      <c r="I30" s="64"/>
      <c r="J30" s="76"/>
      <c r="N30" s="15"/>
      <c r="O30" s="2"/>
      <c r="P30" s="8"/>
      <c r="Q30" s="67"/>
      <c r="S30" s="8"/>
      <c r="T30" s="8"/>
      <c r="Z30" s="7"/>
      <c r="AA30" s="7"/>
      <c r="AD30" s="24"/>
      <c r="AE30" s="8"/>
      <c r="AF30" s="8"/>
      <c r="AG30" s="8"/>
      <c r="AH30" s="8"/>
      <c r="AI30" s="8"/>
      <c r="AK30" s="8"/>
      <c r="AM30" s="8"/>
      <c r="AO30" s="8"/>
      <c r="AQ30" s="8"/>
      <c r="AR30" s="24"/>
      <c r="AS30" s="7"/>
      <c r="AT30" s="8"/>
      <c r="AU30" s="8"/>
      <c r="AV30" s="15"/>
      <c r="AW30" s="8"/>
      <c r="AX30" s="8"/>
      <c r="AY30" s="39"/>
      <c r="AZ30" s="8"/>
      <c r="BA30" s="8"/>
      <c r="BB30" s="24"/>
      <c r="BI30" s="76"/>
    </row>
    <row r="31" spans="1:61" x14ac:dyDescent="0.25">
      <c r="A31" s="7"/>
      <c r="E31" s="76"/>
      <c r="F31" s="2"/>
      <c r="H31" s="2"/>
      <c r="I31" s="64"/>
      <c r="J31" s="76"/>
      <c r="N31" s="15"/>
      <c r="O31" s="2"/>
      <c r="P31" s="8"/>
      <c r="Q31" s="67"/>
      <c r="S31" s="8"/>
      <c r="T31" s="8"/>
      <c r="Z31" s="7"/>
      <c r="AA31" s="7"/>
      <c r="AD31" s="24"/>
      <c r="AE31" s="8"/>
      <c r="AF31" s="8"/>
      <c r="AG31" s="8"/>
      <c r="AH31" s="8"/>
      <c r="AI31" s="8"/>
      <c r="AK31" s="8"/>
      <c r="AM31" s="8"/>
      <c r="AO31" s="8"/>
      <c r="AQ31" s="8"/>
      <c r="AR31" s="24"/>
      <c r="AS31" s="7"/>
      <c r="AT31" s="8"/>
      <c r="AU31" s="8"/>
      <c r="AV31" s="15"/>
      <c r="AW31" s="8"/>
      <c r="AX31" s="8"/>
      <c r="AY31" s="39"/>
      <c r="AZ31" s="8"/>
      <c r="BA31" s="8"/>
      <c r="BB31" s="24"/>
      <c r="BI31" s="76"/>
    </row>
    <row r="32" spans="1:61" x14ac:dyDescent="0.25">
      <c r="A32" s="7"/>
      <c r="E32" s="76"/>
      <c r="F32" s="2"/>
      <c r="H32" s="2"/>
      <c r="I32" s="64"/>
      <c r="J32" s="76"/>
      <c r="N32" s="15"/>
      <c r="O32" s="2"/>
      <c r="P32" s="8"/>
      <c r="Q32" s="67"/>
      <c r="S32" s="8"/>
      <c r="T32" s="8"/>
      <c r="Z32" s="7"/>
      <c r="AA32" s="7"/>
      <c r="AD32" s="24"/>
      <c r="AE32" s="8"/>
      <c r="AF32" s="8"/>
      <c r="AG32" s="8"/>
      <c r="AH32" s="8"/>
      <c r="AI32" s="8"/>
      <c r="AK32" s="8"/>
      <c r="AM32" s="8"/>
      <c r="AO32" s="8"/>
      <c r="AQ32" s="8"/>
      <c r="AR32" s="24"/>
      <c r="AS32" s="7"/>
      <c r="AT32" s="8"/>
      <c r="AU32" s="8"/>
      <c r="AV32" s="15"/>
      <c r="AW32" s="8"/>
      <c r="AX32" s="8"/>
      <c r="AY32" s="39"/>
      <c r="AZ32" s="8"/>
      <c r="BA32" s="8"/>
      <c r="BB32" s="24"/>
      <c r="BI32" s="76"/>
    </row>
    <row r="33" spans="1:61" x14ac:dyDescent="0.25">
      <c r="A33" s="7"/>
      <c r="E33" s="76"/>
      <c r="F33" s="2"/>
      <c r="H33" s="2"/>
      <c r="I33" s="64"/>
      <c r="J33" s="76"/>
      <c r="N33" s="15"/>
      <c r="O33" s="2"/>
      <c r="P33" s="8"/>
      <c r="Q33" s="67"/>
      <c r="S33" s="8"/>
      <c r="T33" s="8"/>
      <c r="Z33" s="7"/>
      <c r="AA33" s="7"/>
      <c r="AD33" s="24"/>
      <c r="AE33" s="8"/>
      <c r="AF33" s="8"/>
      <c r="AG33" s="8"/>
      <c r="AH33" s="8"/>
      <c r="AI33" s="8"/>
      <c r="AK33" s="8"/>
      <c r="AM33" s="8"/>
      <c r="AO33" s="8"/>
      <c r="AQ33" s="8"/>
      <c r="AR33" s="24"/>
      <c r="AS33" s="7"/>
      <c r="AT33" s="8"/>
      <c r="AU33" s="8"/>
      <c r="AV33" s="15"/>
      <c r="AW33" s="8"/>
      <c r="AX33" s="8"/>
      <c r="AY33" s="39"/>
      <c r="AZ33" s="8"/>
      <c r="BA33" s="8"/>
      <c r="BB33" s="24"/>
      <c r="BI33" s="76"/>
    </row>
    <row r="34" spans="1:61" x14ac:dyDescent="0.25">
      <c r="A34" s="7"/>
      <c r="E34" s="76"/>
      <c r="F34" s="2"/>
      <c r="H34" s="2"/>
      <c r="I34" s="64"/>
      <c r="J34" s="76"/>
      <c r="N34" s="15"/>
      <c r="O34" s="2"/>
      <c r="P34" s="8"/>
      <c r="Q34" s="67"/>
      <c r="S34" s="8"/>
      <c r="T34" s="8"/>
      <c r="Z34" s="7"/>
      <c r="AA34" s="7"/>
      <c r="AD34" s="24"/>
      <c r="AE34" s="8"/>
      <c r="AF34" s="8"/>
      <c r="AG34" s="8"/>
      <c r="AH34" s="8"/>
      <c r="AI34" s="8"/>
      <c r="AK34" s="8"/>
      <c r="AM34" s="8"/>
      <c r="AO34" s="8"/>
      <c r="AQ34" s="8"/>
      <c r="AR34" s="24"/>
      <c r="AS34" s="7"/>
      <c r="AT34" s="8"/>
      <c r="AU34" s="8"/>
      <c r="AV34" s="15"/>
      <c r="AW34" s="8"/>
      <c r="AX34" s="8"/>
      <c r="AY34" s="39"/>
      <c r="AZ34" s="8"/>
      <c r="BA34" s="8"/>
      <c r="BB34" s="24"/>
      <c r="BI34" s="76"/>
    </row>
    <row r="35" spans="1:61" x14ac:dyDescent="0.25">
      <c r="A35" s="7"/>
      <c r="E35" s="76"/>
      <c r="F35" s="2"/>
      <c r="H35" s="2"/>
      <c r="I35" s="64"/>
      <c r="J35" s="76"/>
      <c r="N35" s="15"/>
      <c r="O35" s="2"/>
      <c r="P35" s="8"/>
      <c r="Q35" s="67"/>
      <c r="S35" s="8"/>
      <c r="T35" s="8"/>
      <c r="Z35" s="7"/>
      <c r="AA35" s="7"/>
      <c r="AD35" s="24"/>
      <c r="AE35" s="8"/>
      <c r="AF35" s="8"/>
      <c r="AG35" s="8"/>
      <c r="AH35" s="8"/>
      <c r="AI35" s="8"/>
      <c r="AK35" s="8"/>
      <c r="AM35" s="8"/>
      <c r="AO35" s="8"/>
      <c r="AQ35" s="8"/>
      <c r="AR35" s="24"/>
      <c r="AS35" s="7"/>
      <c r="AT35" s="8"/>
      <c r="AU35" s="8"/>
      <c r="AV35" s="15"/>
      <c r="AW35" s="8"/>
      <c r="AX35" s="8"/>
      <c r="AY35" s="39"/>
      <c r="AZ35" s="8"/>
      <c r="BA35" s="8"/>
      <c r="BB35" s="24"/>
      <c r="BI35" s="76"/>
    </row>
    <row r="36" spans="1:61" x14ac:dyDescent="0.25">
      <c r="A36" s="7"/>
      <c r="E36" s="76"/>
      <c r="F36" s="2"/>
      <c r="H36" s="2"/>
      <c r="I36" s="64"/>
      <c r="J36" s="76"/>
      <c r="N36" s="15"/>
      <c r="O36" s="2"/>
      <c r="P36" s="8"/>
      <c r="Q36" s="67"/>
      <c r="S36" s="8"/>
      <c r="T36" s="8"/>
      <c r="Z36" s="7"/>
      <c r="AA36" s="7"/>
      <c r="AD36" s="24"/>
      <c r="AE36" s="8"/>
      <c r="AF36" s="8"/>
      <c r="AG36" s="8"/>
      <c r="AH36" s="8"/>
      <c r="AI36" s="8"/>
      <c r="AK36" s="8"/>
      <c r="AM36" s="8"/>
      <c r="AO36" s="8"/>
      <c r="AQ36" s="8"/>
      <c r="AR36" s="24"/>
      <c r="AS36" s="7"/>
      <c r="AT36" s="8"/>
      <c r="AU36" s="8"/>
      <c r="AV36" s="15"/>
      <c r="AW36" s="8"/>
      <c r="AX36" s="8"/>
      <c r="AY36" s="39"/>
      <c r="AZ36" s="8"/>
      <c r="BA36" s="8"/>
      <c r="BB36" s="24"/>
      <c r="BI36" s="76"/>
    </row>
    <row r="37" spans="1:61" x14ac:dyDescent="0.25">
      <c r="A37" s="7"/>
      <c r="E37" s="76"/>
      <c r="F37" s="2"/>
      <c r="H37" s="2"/>
      <c r="I37" s="64"/>
      <c r="J37" s="76"/>
      <c r="N37" s="15"/>
      <c r="O37" s="2"/>
      <c r="P37" s="8"/>
      <c r="Q37" s="67"/>
      <c r="S37" s="8"/>
      <c r="T37" s="8"/>
      <c r="Z37" s="7"/>
      <c r="AA37" s="7"/>
      <c r="AD37" s="24"/>
      <c r="AE37" s="8"/>
      <c r="AF37" s="8"/>
      <c r="AG37" s="8"/>
      <c r="AH37" s="8"/>
      <c r="AI37" s="8"/>
      <c r="AK37" s="8"/>
      <c r="AM37" s="8"/>
      <c r="AO37" s="8"/>
      <c r="AQ37" s="8"/>
      <c r="AR37" s="24"/>
      <c r="AS37" s="7"/>
      <c r="AT37" s="8"/>
      <c r="AU37" s="8"/>
      <c r="AV37" s="15"/>
      <c r="AW37" s="8"/>
      <c r="AX37" s="8"/>
      <c r="AY37" s="39"/>
      <c r="AZ37" s="8"/>
      <c r="BA37" s="8"/>
      <c r="BB37" s="24"/>
      <c r="BI37" s="76"/>
    </row>
    <row r="38" spans="1:61" x14ac:dyDescent="0.25">
      <c r="A38" s="7"/>
      <c r="E38" s="76"/>
      <c r="F38" s="2"/>
      <c r="H38" s="2"/>
      <c r="I38" s="64"/>
      <c r="J38" s="76"/>
      <c r="N38" s="15"/>
      <c r="O38" s="2"/>
      <c r="P38" s="8"/>
      <c r="Q38" s="67"/>
      <c r="S38" s="8"/>
      <c r="T38" s="8"/>
      <c r="Z38" s="7"/>
      <c r="AA38" s="7"/>
      <c r="AD38" s="24"/>
      <c r="AE38" s="8"/>
      <c r="AF38" s="8"/>
      <c r="AG38" s="8"/>
      <c r="AH38" s="8"/>
      <c r="AI38" s="8"/>
      <c r="AK38" s="8"/>
      <c r="AM38" s="8"/>
      <c r="AO38" s="8"/>
      <c r="AQ38" s="8"/>
      <c r="AR38" s="24"/>
      <c r="AS38" s="7"/>
      <c r="AT38" s="8"/>
      <c r="AU38" s="8"/>
      <c r="AV38" s="15"/>
      <c r="AW38" s="8"/>
      <c r="AX38" s="8"/>
      <c r="AY38" s="39"/>
      <c r="AZ38" s="8"/>
      <c r="BA38" s="8"/>
      <c r="BB38" s="24"/>
      <c r="BI38" s="76"/>
    </row>
    <row r="39" spans="1:61" x14ac:dyDescent="0.25">
      <c r="A39" s="7"/>
      <c r="E39" s="76"/>
      <c r="F39" s="2"/>
      <c r="H39" s="2"/>
      <c r="I39" s="64"/>
      <c r="J39" s="76"/>
      <c r="N39" s="15"/>
      <c r="O39" s="2"/>
      <c r="P39" s="8"/>
      <c r="Q39" s="67"/>
      <c r="S39" s="8"/>
      <c r="T39" s="8"/>
      <c r="Z39" s="7"/>
      <c r="AA39" s="7"/>
      <c r="AD39" s="24"/>
      <c r="AE39" s="8"/>
      <c r="AF39" s="8"/>
      <c r="AG39" s="8"/>
      <c r="AH39" s="8"/>
      <c r="AI39" s="8"/>
      <c r="AK39" s="8"/>
      <c r="AM39" s="8"/>
      <c r="AO39" s="8"/>
      <c r="AQ39" s="8"/>
      <c r="AR39" s="24"/>
      <c r="AS39" s="7"/>
      <c r="AT39" s="8"/>
      <c r="AU39" s="8"/>
      <c r="AV39" s="15"/>
      <c r="AW39" s="8"/>
      <c r="AX39" s="8"/>
      <c r="AY39" s="39"/>
      <c r="AZ39" s="8"/>
      <c r="BA39" s="8"/>
      <c r="BB39" s="24"/>
      <c r="BI39" s="76"/>
    </row>
    <row r="40" spans="1:61" x14ac:dyDescent="0.25">
      <c r="A40" s="7"/>
      <c r="E40" s="76"/>
      <c r="F40" s="2"/>
      <c r="H40" s="2"/>
      <c r="I40" s="64"/>
      <c r="J40" s="76"/>
      <c r="N40" s="15"/>
      <c r="O40" s="2"/>
      <c r="P40" s="8"/>
      <c r="Q40" s="67"/>
      <c r="S40" s="8"/>
      <c r="T40" s="8"/>
      <c r="Z40" s="7"/>
      <c r="AA40" s="7"/>
      <c r="AD40" s="24"/>
      <c r="AE40" s="8"/>
      <c r="AF40" s="8"/>
      <c r="AG40" s="8"/>
      <c r="AH40" s="8"/>
      <c r="AI40" s="8"/>
      <c r="AK40" s="8"/>
      <c r="AM40" s="8"/>
      <c r="AO40" s="8"/>
      <c r="AQ40" s="8"/>
      <c r="AR40" s="24"/>
      <c r="AS40" s="7"/>
      <c r="AT40" s="8"/>
      <c r="AU40" s="8"/>
      <c r="AV40" s="15"/>
      <c r="AW40" s="8"/>
      <c r="AX40" s="8"/>
      <c r="AY40" s="39"/>
      <c r="AZ40" s="8"/>
      <c r="BA40" s="8"/>
      <c r="BB40" s="24"/>
      <c r="BI40" s="76"/>
    </row>
    <row r="41" spans="1:61" x14ac:dyDescent="0.25">
      <c r="A41" s="7"/>
      <c r="E41" s="76"/>
      <c r="F41" s="2"/>
      <c r="H41" s="2"/>
      <c r="I41" s="64"/>
      <c r="J41" s="76"/>
      <c r="N41" s="15"/>
      <c r="O41" s="2"/>
      <c r="P41" s="8"/>
      <c r="Q41" s="67"/>
      <c r="S41" s="8"/>
      <c r="T41" s="8"/>
      <c r="Z41" s="7"/>
      <c r="AA41" s="7"/>
      <c r="AD41" s="24"/>
      <c r="AE41" s="8"/>
      <c r="AF41" s="8"/>
      <c r="AG41" s="8"/>
      <c r="AH41" s="8"/>
      <c r="AI41" s="8"/>
      <c r="AK41" s="8"/>
      <c r="AM41" s="8"/>
      <c r="AO41" s="8"/>
      <c r="AQ41" s="8"/>
      <c r="AR41" s="24"/>
      <c r="AS41" s="7"/>
      <c r="AT41" s="8"/>
      <c r="AU41" s="8"/>
      <c r="AV41" s="15"/>
      <c r="AW41" s="8"/>
      <c r="AX41" s="8"/>
      <c r="AY41" s="39"/>
      <c r="AZ41" s="8"/>
      <c r="BA41" s="8"/>
      <c r="BB41" s="24"/>
      <c r="BI41" s="76"/>
    </row>
    <row r="42" spans="1:61" x14ac:dyDescent="0.25">
      <c r="A42" s="7"/>
      <c r="E42" s="76"/>
      <c r="F42" s="2"/>
      <c r="H42" s="2"/>
      <c r="I42" s="64"/>
      <c r="J42" s="76"/>
      <c r="N42" s="15"/>
      <c r="O42" s="2"/>
      <c r="P42" s="8"/>
      <c r="Q42" s="67"/>
      <c r="S42" s="8"/>
      <c r="T42" s="8"/>
      <c r="Z42" s="7"/>
      <c r="AA42" s="7"/>
      <c r="AD42" s="24"/>
      <c r="AE42" s="8"/>
      <c r="AF42" s="8"/>
      <c r="AG42" s="8"/>
      <c r="AH42" s="8"/>
      <c r="AI42" s="8"/>
      <c r="AK42" s="8"/>
      <c r="AM42" s="8"/>
      <c r="AO42" s="8"/>
      <c r="AQ42" s="8"/>
      <c r="AR42" s="24"/>
      <c r="AS42" s="7"/>
      <c r="AT42" s="8"/>
      <c r="AU42" s="8"/>
      <c r="AV42" s="15"/>
      <c r="AW42" s="8"/>
      <c r="AX42" s="8"/>
      <c r="AY42" s="39"/>
      <c r="AZ42" s="8"/>
      <c r="BA42" s="8"/>
      <c r="BB42" s="24"/>
      <c r="BI42" s="76"/>
    </row>
    <row r="43" spans="1:61" x14ac:dyDescent="0.25">
      <c r="A43" s="7"/>
      <c r="E43" s="76"/>
      <c r="F43" s="2"/>
      <c r="H43" s="2"/>
      <c r="I43" s="64"/>
      <c r="J43" s="76"/>
      <c r="N43" s="15"/>
      <c r="O43" s="2"/>
      <c r="P43" s="8"/>
      <c r="Q43" s="67"/>
      <c r="S43" s="8"/>
      <c r="T43" s="8"/>
      <c r="Z43" s="7"/>
      <c r="AA43" s="7"/>
      <c r="AD43" s="24"/>
      <c r="AE43" s="8"/>
      <c r="AF43" s="8"/>
      <c r="AG43" s="8"/>
      <c r="AH43" s="8"/>
      <c r="AI43" s="8"/>
      <c r="AK43" s="8"/>
      <c r="AM43" s="8"/>
      <c r="AO43" s="8"/>
      <c r="AQ43" s="8"/>
      <c r="AR43" s="24"/>
      <c r="AS43" s="7"/>
      <c r="AT43" s="8"/>
      <c r="AU43" s="8"/>
      <c r="AV43" s="15"/>
      <c r="AW43" s="8"/>
      <c r="AX43" s="8"/>
      <c r="AY43" s="39"/>
      <c r="AZ43" s="8"/>
      <c r="BA43" s="8"/>
      <c r="BB43" s="24"/>
      <c r="BI43" s="76"/>
    </row>
    <row r="44" spans="1:61" x14ac:dyDescent="0.25">
      <c r="A44" s="7"/>
      <c r="E44" s="76"/>
      <c r="F44" s="2"/>
      <c r="H44" s="2"/>
      <c r="I44" s="64"/>
      <c r="J44" s="76"/>
      <c r="N44" s="15"/>
      <c r="O44" s="2"/>
      <c r="P44" s="8"/>
      <c r="Q44" s="67"/>
      <c r="S44" s="8"/>
      <c r="T44" s="8"/>
      <c r="Z44" s="7"/>
      <c r="AA44" s="7"/>
      <c r="AD44" s="24"/>
      <c r="AE44" s="8"/>
      <c r="AF44" s="8"/>
      <c r="AG44" s="8"/>
      <c r="AH44" s="8"/>
      <c r="AI44" s="8"/>
      <c r="AK44" s="8"/>
      <c r="AM44" s="8"/>
      <c r="AO44" s="8"/>
      <c r="AQ44" s="8"/>
      <c r="AR44" s="24"/>
      <c r="AS44" s="7"/>
      <c r="AT44" s="8"/>
      <c r="AU44" s="8"/>
      <c r="AV44" s="15"/>
      <c r="AW44" s="8"/>
      <c r="AX44" s="8"/>
      <c r="AY44" s="39"/>
      <c r="AZ44" s="8"/>
      <c r="BA44" s="8"/>
      <c r="BB44" s="24"/>
      <c r="BI44" s="76"/>
    </row>
    <row r="45" spans="1:61" x14ac:dyDescent="0.25">
      <c r="A45" s="7"/>
      <c r="E45" s="76"/>
      <c r="F45" s="2"/>
      <c r="H45" s="2"/>
      <c r="I45" s="64"/>
      <c r="J45" s="76"/>
      <c r="N45" s="15"/>
      <c r="O45" s="2"/>
      <c r="P45" s="8"/>
      <c r="Q45" s="67"/>
      <c r="S45" s="8"/>
      <c r="T45" s="8"/>
      <c r="Z45" s="7"/>
      <c r="AA45" s="7"/>
      <c r="AD45" s="24"/>
      <c r="AE45" s="8"/>
      <c r="AF45" s="8"/>
      <c r="AG45" s="8"/>
      <c r="AH45" s="8"/>
      <c r="AI45" s="8"/>
      <c r="AK45" s="8"/>
      <c r="AM45" s="8"/>
      <c r="AO45" s="8"/>
      <c r="AQ45" s="8"/>
      <c r="AR45" s="24"/>
      <c r="AS45" s="7"/>
      <c r="AT45" s="8"/>
      <c r="AU45" s="8"/>
      <c r="AV45" s="15"/>
      <c r="AW45" s="8"/>
      <c r="AX45" s="8"/>
      <c r="AY45" s="39"/>
      <c r="AZ45" s="8"/>
      <c r="BA45" s="8"/>
      <c r="BB45" s="24"/>
      <c r="BI45" s="76"/>
    </row>
    <row r="46" spans="1:61" x14ac:dyDescent="0.25">
      <c r="A46" s="7"/>
      <c r="E46" s="76"/>
      <c r="F46" s="2"/>
      <c r="H46" s="2"/>
      <c r="I46" s="64"/>
      <c r="J46" s="76"/>
      <c r="N46" s="15"/>
      <c r="O46" s="2"/>
      <c r="P46" s="8"/>
      <c r="Q46" s="67"/>
      <c r="S46" s="8"/>
      <c r="T46" s="8"/>
      <c r="Z46" s="7"/>
      <c r="AA46" s="7"/>
      <c r="AD46" s="24"/>
      <c r="AE46" s="8"/>
      <c r="AF46" s="8"/>
      <c r="AG46" s="8"/>
      <c r="AH46" s="8"/>
      <c r="AI46" s="8"/>
      <c r="AK46" s="8"/>
      <c r="AM46" s="8"/>
      <c r="AO46" s="8"/>
      <c r="AQ46" s="8"/>
      <c r="AR46" s="24"/>
      <c r="AS46" s="7"/>
      <c r="AT46" s="8"/>
      <c r="AU46" s="8"/>
      <c r="AV46" s="15"/>
      <c r="AW46" s="8"/>
      <c r="AX46" s="8"/>
      <c r="AY46" s="39"/>
      <c r="AZ46" s="8"/>
      <c r="BA46" s="8"/>
      <c r="BB46" s="24"/>
      <c r="BI46" s="76"/>
    </row>
    <row r="47" spans="1:61" x14ac:dyDescent="0.25">
      <c r="A47" s="7"/>
      <c r="E47" s="76"/>
      <c r="F47" s="2"/>
      <c r="H47" s="2"/>
      <c r="I47" s="64"/>
      <c r="J47" s="76"/>
      <c r="N47" s="15"/>
      <c r="O47" s="2"/>
      <c r="P47" s="8"/>
      <c r="Q47" s="67"/>
      <c r="S47" s="8"/>
      <c r="T47" s="8"/>
      <c r="Z47" s="7"/>
      <c r="AA47" s="7"/>
      <c r="AD47" s="24"/>
      <c r="AE47" s="8"/>
      <c r="AF47" s="8"/>
      <c r="AG47" s="8"/>
      <c r="AH47" s="8"/>
      <c r="AI47" s="8"/>
      <c r="AK47" s="8"/>
      <c r="AM47" s="8"/>
      <c r="AO47" s="8"/>
      <c r="AQ47" s="8"/>
      <c r="AR47" s="24"/>
      <c r="AS47" s="7"/>
      <c r="AT47" s="8"/>
      <c r="AU47" s="8"/>
      <c r="AV47" s="15"/>
      <c r="AW47" s="8"/>
      <c r="AX47" s="8"/>
      <c r="AY47" s="39"/>
      <c r="AZ47" s="8"/>
      <c r="BA47" s="8"/>
      <c r="BB47" s="24"/>
      <c r="BI47" s="76"/>
    </row>
    <row r="48" spans="1:61" x14ac:dyDescent="0.25">
      <c r="A48" s="7"/>
      <c r="E48" s="76"/>
      <c r="F48" s="2"/>
      <c r="H48" s="2"/>
      <c r="I48" s="64"/>
      <c r="J48" s="76"/>
      <c r="N48" s="15"/>
      <c r="O48" s="2"/>
      <c r="P48" s="8"/>
      <c r="Q48" s="67"/>
      <c r="S48" s="8"/>
      <c r="T48" s="8"/>
      <c r="Z48" s="7"/>
      <c r="AA48" s="7"/>
      <c r="AD48" s="24"/>
      <c r="AE48" s="8"/>
      <c r="AF48" s="8"/>
      <c r="AG48" s="8"/>
      <c r="AH48" s="8"/>
      <c r="AI48" s="8"/>
      <c r="AK48" s="8"/>
      <c r="AM48" s="8"/>
      <c r="AO48" s="8"/>
      <c r="AQ48" s="8"/>
      <c r="AR48" s="24"/>
      <c r="AS48" s="7"/>
      <c r="AT48" s="8"/>
      <c r="AU48" s="8"/>
      <c r="AV48" s="15"/>
      <c r="AW48" s="8"/>
      <c r="AX48" s="8"/>
      <c r="AY48" s="39"/>
      <c r="AZ48" s="8"/>
      <c r="BA48" s="8"/>
      <c r="BB48" s="24"/>
      <c r="BI48" s="76"/>
    </row>
    <row r="49" spans="1:61" x14ac:dyDescent="0.25">
      <c r="A49" s="7"/>
      <c r="E49" s="76"/>
      <c r="F49" s="2"/>
      <c r="H49" s="2"/>
      <c r="I49" s="64"/>
      <c r="J49" s="76"/>
      <c r="N49" s="15"/>
      <c r="O49" s="2"/>
      <c r="P49" s="8"/>
      <c r="Q49" s="67"/>
      <c r="S49" s="8"/>
      <c r="T49" s="8"/>
      <c r="Z49" s="7"/>
      <c r="AA49" s="7"/>
      <c r="AD49" s="24"/>
      <c r="AE49" s="8"/>
      <c r="AF49" s="8"/>
      <c r="AG49" s="8"/>
      <c r="AH49" s="8"/>
      <c r="AI49" s="8"/>
      <c r="AK49" s="8"/>
      <c r="AM49" s="8"/>
      <c r="AO49" s="8"/>
      <c r="AQ49" s="8"/>
      <c r="AR49" s="24"/>
      <c r="AS49" s="7"/>
      <c r="AT49" s="8"/>
      <c r="AU49" s="8"/>
      <c r="AV49" s="15"/>
      <c r="AW49" s="8"/>
      <c r="AX49" s="8"/>
      <c r="AY49" s="39"/>
      <c r="AZ49" s="8"/>
      <c r="BA49" s="8"/>
      <c r="BB49" s="24"/>
      <c r="BI49" s="76"/>
    </row>
    <row r="50" spans="1:61" x14ac:dyDescent="0.25">
      <c r="A50" s="7"/>
      <c r="E50" s="76"/>
      <c r="F50" s="2"/>
      <c r="H50" s="2"/>
      <c r="I50" s="64"/>
      <c r="J50" s="76"/>
      <c r="N50" s="15"/>
      <c r="O50" s="2"/>
      <c r="P50" s="8"/>
      <c r="Q50" s="67"/>
      <c r="S50" s="8"/>
      <c r="T50" s="8"/>
      <c r="Z50" s="7"/>
      <c r="AA50" s="7"/>
      <c r="AD50" s="24"/>
      <c r="AE50" s="8"/>
      <c r="AF50" s="8"/>
      <c r="AG50" s="8"/>
      <c r="AH50" s="8"/>
      <c r="AI50" s="8"/>
      <c r="AK50" s="8"/>
      <c r="AM50" s="8"/>
      <c r="AO50" s="8"/>
      <c r="AQ50" s="8"/>
      <c r="AR50" s="24"/>
      <c r="AS50" s="7"/>
      <c r="AT50" s="8"/>
      <c r="AU50" s="8"/>
      <c r="AV50" s="15"/>
      <c r="AW50" s="8"/>
      <c r="AX50" s="8"/>
      <c r="AY50" s="39"/>
      <c r="AZ50" s="8"/>
      <c r="BA50" s="8"/>
      <c r="BB50" s="24"/>
      <c r="BI50" s="76"/>
    </row>
    <row r="51" spans="1:61" x14ac:dyDescent="0.25">
      <c r="A51" s="7"/>
      <c r="E51" s="76"/>
      <c r="F51" s="2"/>
      <c r="H51" s="2"/>
      <c r="I51" s="64"/>
      <c r="J51" s="76"/>
      <c r="N51" s="15"/>
      <c r="O51" s="2"/>
      <c r="P51" s="8"/>
      <c r="Q51" s="67"/>
      <c r="S51" s="8"/>
      <c r="T51" s="8"/>
      <c r="Z51" s="7"/>
      <c r="AA51" s="7"/>
      <c r="AD51" s="24"/>
      <c r="AE51" s="8"/>
      <c r="AF51" s="8"/>
      <c r="AG51" s="8"/>
      <c r="AH51" s="8"/>
      <c r="AI51" s="8"/>
      <c r="AK51" s="8"/>
      <c r="AM51" s="8"/>
      <c r="AO51" s="8"/>
      <c r="AQ51" s="8"/>
      <c r="AR51" s="24"/>
      <c r="AS51" s="7"/>
      <c r="AT51" s="8"/>
      <c r="AU51" s="8"/>
      <c r="AV51" s="15"/>
      <c r="AW51" s="8"/>
      <c r="AX51" s="8"/>
      <c r="AY51" s="39"/>
      <c r="AZ51" s="8"/>
      <c r="BA51" s="8"/>
      <c r="BB51" s="24"/>
      <c r="BI51" s="76"/>
    </row>
    <row r="52" spans="1:61" x14ac:dyDescent="0.25">
      <c r="A52" s="7"/>
      <c r="E52" s="76"/>
      <c r="F52" s="2"/>
      <c r="H52" s="2"/>
      <c r="I52" s="64"/>
      <c r="J52" s="76"/>
      <c r="N52" s="15"/>
      <c r="O52" s="2"/>
      <c r="P52" s="8"/>
      <c r="Q52" s="67"/>
      <c r="S52" s="8"/>
      <c r="T52" s="8"/>
      <c r="Z52" s="7"/>
      <c r="AA52" s="7"/>
      <c r="AD52" s="24"/>
      <c r="AE52" s="8"/>
      <c r="AF52" s="8"/>
      <c r="AG52" s="8"/>
      <c r="AH52" s="8"/>
      <c r="AI52" s="8"/>
      <c r="AK52" s="8"/>
      <c r="AM52" s="8"/>
      <c r="AO52" s="8"/>
      <c r="AQ52" s="8"/>
      <c r="AR52" s="24"/>
      <c r="AS52" s="7"/>
      <c r="AT52" s="8"/>
      <c r="AU52" s="8"/>
      <c r="AV52" s="15"/>
      <c r="AW52" s="8"/>
      <c r="AX52" s="8"/>
      <c r="AY52" s="39"/>
      <c r="AZ52" s="8"/>
      <c r="BA52" s="8"/>
      <c r="BB52" s="24"/>
      <c r="BI52" s="76"/>
    </row>
    <row r="53" spans="1:61" x14ac:dyDescent="0.25">
      <c r="A53" s="7"/>
      <c r="E53" s="76"/>
      <c r="F53" s="2"/>
      <c r="H53" s="2"/>
      <c r="I53" s="64"/>
      <c r="J53" s="76"/>
      <c r="N53" s="15"/>
      <c r="O53" s="2"/>
      <c r="P53" s="8"/>
      <c r="Q53" s="67"/>
      <c r="S53" s="8"/>
      <c r="T53" s="8"/>
      <c r="Z53" s="7"/>
      <c r="AA53" s="7"/>
      <c r="AD53" s="24"/>
      <c r="AE53" s="8"/>
      <c r="AF53" s="8"/>
      <c r="AG53" s="8"/>
      <c r="AH53" s="8"/>
      <c r="AI53" s="8"/>
      <c r="AK53" s="8"/>
      <c r="AM53" s="8"/>
      <c r="AO53" s="8"/>
      <c r="AQ53" s="8"/>
      <c r="AR53" s="24"/>
      <c r="AS53" s="7"/>
      <c r="AT53" s="8"/>
      <c r="AU53" s="8"/>
      <c r="AV53" s="15"/>
      <c r="AW53" s="8"/>
      <c r="AX53" s="8"/>
      <c r="AY53" s="39"/>
      <c r="AZ53" s="8"/>
      <c r="BA53" s="8"/>
      <c r="BB53" s="24"/>
      <c r="BI53" s="76"/>
    </row>
    <row r="54" spans="1:61" x14ac:dyDescent="0.25">
      <c r="A54" s="7"/>
      <c r="E54" s="76"/>
      <c r="F54" s="2"/>
      <c r="H54" s="2"/>
      <c r="I54" s="64"/>
      <c r="J54" s="76"/>
      <c r="N54" s="15"/>
      <c r="O54" s="2"/>
      <c r="P54" s="8"/>
      <c r="Q54" s="67"/>
      <c r="S54" s="8"/>
      <c r="T54" s="8"/>
      <c r="Z54" s="7"/>
      <c r="AA54" s="7"/>
      <c r="AD54" s="24"/>
      <c r="AE54" s="8"/>
      <c r="AF54" s="8"/>
      <c r="AG54" s="8"/>
      <c r="AH54" s="8"/>
      <c r="AI54" s="8"/>
      <c r="AK54" s="8"/>
      <c r="AM54" s="8"/>
      <c r="AO54" s="8"/>
      <c r="AQ54" s="8"/>
      <c r="AR54" s="24"/>
      <c r="AS54" s="7"/>
      <c r="AT54" s="8"/>
      <c r="AU54" s="8"/>
      <c r="AV54" s="15"/>
      <c r="AW54" s="8"/>
      <c r="AX54" s="8"/>
      <c r="AY54" s="39"/>
      <c r="AZ54" s="8"/>
      <c r="BA54" s="8"/>
      <c r="BB54" s="24"/>
      <c r="BI54" s="76"/>
    </row>
    <row r="55" spans="1:61" x14ac:dyDescent="0.25">
      <c r="A55" s="7"/>
      <c r="E55" s="76"/>
      <c r="F55" s="2"/>
      <c r="H55" s="2"/>
      <c r="I55" s="64"/>
      <c r="J55" s="76"/>
      <c r="N55" s="15"/>
      <c r="O55" s="2"/>
      <c r="P55" s="8"/>
      <c r="Q55" s="67"/>
      <c r="S55" s="8"/>
      <c r="T55" s="8"/>
      <c r="Z55" s="7"/>
      <c r="AA55" s="7"/>
      <c r="AD55" s="24"/>
      <c r="AE55" s="8"/>
      <c r="AF55" s="8"/>
      <c r="AG55" s="8"/>
      <c r="AH55" s="8"/>
      <c r="AI55" s="8"/>
      <c r="AK55" s="8"/>
      <c r="AM55" s="8"/>
      <c r="AO55" s="8"/>
      <c r="AQ55" s="8"/>
      <c r="AR55" s="24"/>
      <c r="AS55" s="7"/>
      <c r="AT55" s="8"/>
      <c r="AU55" s="8"/>
      <c r="AV55" s="15"/>
      <c r="AW55" s="8"/>
      <c r="AX55" s="8"/>
      <c r="AY55" s="39"/>
      <c r="AZ55" s="8"/>
      <c r="BA55" s="8"/>
      <c r="BB55" s="24"/>
      <c r="BI55" s="76"/>
    </row>
    <row r="56" spans="1:61" x14ac:dyDescent="0.25">
      <c r="A56" s="7"/>
      <c r="E56" s="76"/>
      <c r="F56" s="2"/>
      <c r="H56" s="2"/>
      <c r="I56" s="64"/>
      <c r="J56" s="76"/>
      <c r="N56" s="15"/>
      <c r="O56" s="2"/>
      <c r="P56" s="8"/>
      <c r="Q56" s="67"/>
      <c r="S56" s="8"/>
      <c r="T56" s="8"/>
      <c r="Z56" s="7"/>
      <c r="AA56" s="7"/>
      <c r="AD56" s="24"/>
      <c r="AE56" s="8"/>
      <c r="AF56" s="8"/>
      <c r="AG56" s="8"/>
      <c r="AH56" s="8"/>
      <c r="AI56" s="8"/>
      <c r="AK56" s="8"/>
      <c r="AM56" s="8"/>
      <c r="AO56" s="8"/>
      <c r="AQ56" s="8"/>
      <c r="AR56" s="24"/>
      <c r="AS56" s="7"/>
      <c r="AT56" s="8"/>
      <c r="AU56" s="8"/>
      <c r="AV56" s="15"/>
      <c r="AW56" s="8"/>
      <c r="AX56" s="8"/>
      <c r="AY56" s="39"/>
      <c r="AZ56" s="8"/>
      <c r="BA56" s="8"/>
      <c r="BB56" s="24"/>
      <c r="BI56" s="76"/>
    </row>
    <row r="57" spans="1:61" x14ac:dyDescent="0.25">
      <c r="A57" s="7"/>
      <c r="E57" s="76"/>
      <c r="F57" s="2"/>
      <c r="H57" s="2"/>
      <c r="I57" s="64"/>
      <c r="J57" s="76"/>
      <c r="N57" s="15"/>
      <c r="O57" s="2"/>
      <c r="P57" s="8"/>
      <c r="Q57" s="67"/>
      <c r="S57" s="8"/>
      <c r="T57" s="8"/>
      <c r="Z57" s="7"/>
      <c r="AA57" s="7"/>
      <c r="AD57" s="24"/>
      <c r="AE57" s="8"/>
      <c r="AF57" s="8"/>
      <c r="AG57" s="8"/>
      <c r="AH57" s="8"/>
      <c r="AI57" s="8"/>
      <c r="AK57" s="8"/>
      <c r="AM57" s="8"/>
      <c r="AO57" s="8"/>
      <c r="AQ57" s="8"/>
      <c r="AR57" s="24"/>
      <c r="AS57" s="7"/>
      <c r="AT57" s="8"/>
      <c r="AU57" s="8"/>
      <c r="AV57" s="15"/>
      <c r="AW57" s="8"/>
      <c r="AX57" s="8"/>
      <c r="AY57" s="39"/>
      <c r="AZ57" s="8"/>
      <c r="BA57" s="8"/>
      <c r="BB57" s="24"/>
      <c r="BI57" s="76"/>
    </row>
    <row r="58" spans="1:61" x14ac:dyDescent="0.25">
      <c r="A58" s="7"/>
      <c r="E58" s="76"/>
      <c r="F58" s="2"/>
      <c r="H58" s="2"/>
      <c r="I58" s="64"/>
      <c r="J58" s="76"/>
      <c r="N58" s="15"/>
      <c r="O58" s="2"/>
      <c r="P58" s="8"/>
      <c r="Q58" s="67"/>
      <c r="S58" s="8"/>
      <c r="T58" s="8"/>
      <c r="Z58" s="7"/>
      <c r="AA58" s="7"/>
      <c r="AD58" s="24"/>
      <c r="AE58" s="8"/>
      <c r="AF58" s="8"/>
      <c r="AG58" s="8"/>
      <c r="AH58" s="8"/>
      <c r="AI58" s="8"/>
      <c r="AK58" s="8"/>
      <c r="AM58" s="8"/>
      <c r="AO58" s="8"/>
      <c r="AQ58" s="8"/>
      <c r="AR58" s="24"/>
      <c r="AS58" s="7"/>
      <c r="AT58" s="8"/>
      <c r="AU58" s="8"/>
      <c r="AV58" s="15"/>
      <c r="AW58" s="8"/>
      <c r="AX58" s="8"/>
      <c r="AY58" s="39"/>
      <c r="AZ58" s="8"/>
      <c r="BA58" s="8"/>
      <c r="BB58" s="24"/>
      <c r="BI58" s="76"/>
    </row>
    <row r="59" spans="1:61" x14ac:dyDescent="0.25">
      <c r="A59" s="7"/>
      <c r="E59" s="76"/>
      <c r="F59" s="2"/>
      <c r="H59" s="2"/>
      <c r="I59" s="64"/>
      <c r="J59" s="76"/>
      <c r="N59" s="15"/>
      <c r="O59" s="2"/>
      <c r="P59" s="8"/>
      <c r="Q59" s="67"/>
      <c r="S59" s="8"/>
      <c r="T59" s="8"/>
      <c r="Z59" s="7"/>
      <c r="AA59" s="7"/>
      <c r="AD59" s="24"/>
      <c r="AE59" s="8"/>
      <c r="AF59" s="8"/>
      <c r="AG59" s="8"/>
      <c r="AH59" s="8"/>
      <c r="AI59" s="8"/>
      <c r="AK59" s="8"/>
      <c r="AM59" s="8"/>
      <c r="AO59" s="8"/>
      <c r="AQ59" s="8"/>
      <c r="AR59" s="24"/>
      <c r="AS59" s="7"/>
      <c r="AT59" s="8"/>
      <c r="AU59" s="8"/>
      <c r="AV59" s="15"/>
      <c r="AW59" s="8"/>
      <c r="AX59" s="8"/>
      <c r="AY59" s="39"/>
      <c r="AZ59" s="8"/>
      <c r="BA59" s="8"/>
      <c r="BB59" s="24"/>
      <c r="BI59" s="76"/>
    </row>
    <row r="60" spans="1:61" x14ac:dyDescent="0.25">
      <c r="A60" s="7"/>
      <c r="E60" s="76"/>
      <c r="F60" s="2"/>
      <c r="H60" s="2"/>
      <c r="I60" s="64"/>
      <c r="J60" s="76"/>
      <c r="N60" s="15"/>
      <c r="O60" s="2"/>
      <c r="P60" s="8"/>
      <c r="Q60" s="67"/>
      <c r="S60" s="8"/>
      <c r="T60" s="8"/>
      <c r="Z60" s="7"/>
      <c r="AA60" s="7"/>
      <c r="AD60" s="24"/>
      <c r="AE60" s="8"/>
      <c r="AF60" s="8"/>
      <c r="AG60" s="8"/>
      <c r="AH60" s="8"/>
      <c r="AI60" s="8"/>
      <c r="AK60" s="8"/>
      <c r="AM60" s="8"/>
      <c r="AO60" s="8"/>
      <c r="AQ60" s="8"/>
      <c r="AR60" s="24"/>
      <c r="AS60" s="7"/>
      <c r="AT60" s="8"/>
      <c r="AU60" s="8"/>
      <c r="AV60" s="15"/>
      <c r="AW60" s="8"/>
      <c r="AX60" s="8"/>
      <c r="AY60" s="39"/>
      <c r="AZ60" s="8"/>
      <c r="BA60" s="8"/>
      <c r="BB60" s="24"/>
      <c r="BI60" s="76"/>
    </row>
    <row r="61" spans="1:61" x14ac:dyDescent="0.25">
      <c r="A61" s="7"/>
      <c r="E61" s="76"/>
      <c r="F61" s="2"/>
      <c r="H61" s="2"/>
      <c r="I61" s="64"/>
      <c r="J61" s="76"/>
      <c r="N61" s="15"/>
      <c r="O61" s="2"/>
      <c r="P61" s="8"/>
      <c r="Q61" s="67"/>
      <c r="S61" s="8"/>
      <c r="T61" s="8"/>
      <c r="Z61" s="7"/>
      <c r="AA61" s="7"/>
      <c r="AD61" s="24"/>
      <c r="AE61" s="8"/>
      <c r="AF61" s="8"/>
      <c r="AG61" s="8"/>
      <c r="AH61" s="8"/>
      <c r="AI61" s="8"/>
      <c r="AK61" s="8"/>
      <c r="AM61" s="8"/>
      <c r="AO61" s="8"/>
      <c r="AQ61" s="8"/>
      <c r="AR61" s="24"/>
      <c r="AS61" s="7"/>
      <c r="AT61" s="8"/>
      <c r="AU61" s="8"/>
      <c r="AV61" s="15"/>
      <c r="AW61" s="8"/>
      <c r="AX61" s="8"/>
      <c r="AY61" s="39"/>
      <c r="AZ61" s="8"/>
      <c r="BA61" s="8"/>
      <c r="BB61" s="24"/>
      <c r="BI61" s="76"/>
    </row>
    <row r="62" spans="1:61" x14ac:dyDescent="0.25">
      <c r="A62" s="7"/>
      <c r="E62" s="76"/>
      <c r="F62" s="2"/>
      <c r="H62" s="2"/>
      <c r="I62" s="64"/>
      <c r="J62" s="76"/>
      <c r="N62" s="15"/>
      <c r="O62" s="2"/>
      <c r="P62" s="8"/>
      <c r="Q62" s="67"/>
      <c r="S62" s="8"/>
      <c r="T62" s="8"/>
      <c r="Z62" s="7"/>
      <c r="AA62" s="7"/>
      <c r="AD62" s="24"/>
      <c r="AE62" s="8"/>
      <c r="AF62" s="8"/>
      <c r="AG62" s="8"/>
      <c r="AH62" s="8"/>
      <c r="AI62" s="8"/>
      <c r="AK62" s="8"/>
      <c r="AM62" s="8"/>
      <c r="AO62" s="8"/>
      <c r="AQ62" s="8"/>
      <c r="AR62" s="24"/>
      <c r="AS62" s="7"/>
      <c r="AT62" s="8"/>
      <c r="AU62" s="8"/>
      <c r="AV62" s="15"/>
      <c r="AW62" s="8"/>
      <c r="AX62" s="8"/>
      <c r="AY62" s="39"/>
      <c r="AZ62" s="8"/>
      <c r="BA62" s="8"/>
      <c r="BB62" s="24"/>
      <c r="BI62" s="76"/>
    </row>
    <row r="63" spans="1:61" x14ac:dyDescent="0.25">
      <c r="A63" s="7"/>
      <c r="E63" s="76"/>
      <c r="F63" s="2"/>
      <c r="H63" s="2"/>
      <c r="I63" s="64"/>
      <c r="J63" s="76"/>
      <c r="N63" s="15"/>
      <c r="O63" s="2"/>
      <c r="P63" s="8"/>
      <c r="Q63" s="67"/>
      <c r="S63" s="8"/>
      <c r="T63" s="8"/>
      <c r="Z63" s="7"/>
      <c r="AA63" s="7"/>
      <c r="AD63" s="24"/>
      <c r="AE63" s="8"/>
      <c r="AF63" s="8"/>
      <c r="AG63" s="8"/>
      <c r="AH63" s="8"/>
      <c r="AI63" s="8"/>
      <c r="AK63" s="8"/>
      <c r="AM63" s="8"/>
      <c r="AO63" s="8"/>
      <c r="AQ63" s="8"/>
      <c r="AR63" s="24"/>
      <c r="AS63" s="7"/>
      <c r="AT63" s="8"/>
      <c r="AU63" s="8"/>
      <c r="AV63" s="15"/>
      <c r="AW63" s="8"/>
      <c r="AX63" s="8"/>
      <c r="AY63" s="39"/>
      <c r="AZ63" s="8"/>
      <c r="BA63" s="8"/>
      <c r="BB63" s="24"/>
      <c r="BI63" s="76"/>
    </row>
    <row r="64" spans="1:61" x14ac:dyDescent="0.25">
      <c r="A64" s="7"/>
      <c r="E64" s="76"/>
      <c r="F64" s="2"/>
      <c r="H64" s="2"/>
      <c r="I64" s="64"/>
      <c r="J64" s="76"/>
      <c r="N64" s="15"/>
      <c r="O64" s="2"/>
      <c r="P64" s="8"/>
      <c r="Q64" s="67"/>
      <c r="S64" s="8"/>
      <c r="T64" s="8"/>
      <c r="Z64" s="7"/>
      <c r="AA64" s="7"/>
      <c r="AD64" s="24"/>
      <c r="AE64" s="8"/>
      <c r="AF64" s="8"/>
      <c r="AG64" s="8"/>
      <c r="AH64" s="8"/>
      <c r="AI64" s="8"/>
      <c r="AK64" s="8"/>
      <c r="AM64" s="8"/>
      <c r="AO64" s="8"/>
      <c r="AQ64" s="8"/>
      <c r="AR64" s="24"/>
      <c r="AS64" s="7"/>
      <c r="AT64" s="8"/>
      <c r="AU64" s="8"/>
      <c r="AV64" s="15"/>
      <c r="AW64" s="8"/>
      <c r="AX64" s="8"/>
      <c r="AY64" s="39"/>
      <c r="AZ64" s="8"/>
      <c r="BA64" s="8"/>
      <c r="BB64" s="24"/>
      <c r="BI64" s="76"/>
    </row>
    <row r="65" spans="1:61" x14ac:dyDescent="0.25">
      <c r="A65" s="7"/>
      <c r="E65" s="76"/>
      <c r="F65" s="2"/>
      <c r="H65" s="2"/>
      <c r="I65" s="64"/>
      <c r="J65" s="76"/>
      <c r="N65" s="15"/>
      <c r="O65" s="2"/>
      <c r="P65" s="8"/>
      <c r="Q65" s="67"/>
      <c r="S65" s="8"/>
      <c r="T65" s="8"/>
      <c r="Z65" s="7"/>
      <c r="AA65" s="7"/>
      <c r="AD65" s="24"/>
      <c r="AE65" s="8"/>
      <c r="AF65" s="8"/>
      <c r="AG65" s="8"/>
      <c r="AH65" s="8"/>
      <c r="AI65" s="8"/>
      <c r="AK65" s="8"/>
      <c r="AM65" s="8"/>
      <c r="AO65" s="8"/>
      <c r="AQ65" s="8"/>
      <c r="AR65" s="24"/>
      <c r="AS65" s="7"/>
      <c r="AT65" s="8"/>
      <c r="AU65" s="8"/>
      <c r="AV65" s="15"/>
      <c r="AW65" s="8"/>
      <c r="AX65" s="8"/>
      <c r="AY65" s="39"/>
      <c r="AZ65" s="8"/>
      <c r="BA65" s="8"/>
      <c r="BB65" s="24"/>
      <c r="BI65" s="76"/>
    </row>
    <row r="66" spans="1:61" x14ac:dyDescent="0.25">
      <c r="A66" s="7"/>
      <c r="E66" s="76"/>
      <c r="F66" s="2"/>
      <c r="H66" s="2"/>
      <c r="I66" s="64"/>
      <c r="J66" s="76"/>
      <c r="N66" s="15"/>
      <c r="O66" s="2"/>
      <c r="P66" s="8"/>
      <c r="Q66" s="67"/>
      <c r="S66" s="8"/>
      <c r="T66" s="8"/>
      <c r="Z66" s="7"/>
      <c r="AA66" s="7"/>
      <c r="AD66" s="24"/>
      <c r="AE66" s="8"/>
      <c r="AF66" s="8"/>
      <c r="AG66" s="8"/>
      <c r="AH66" s="8"/>
      <c r="AI66" s="8"/>
      <c r="AK66" s="8"/>
      <c r="AM66" s="8"/>
      <c r="AO66" s="8"/>
      <c r="AQ66" s="8"/>
      <c r="AR66" s="24"/>
      <c r="AS66" s="7"/>
      <c r="AT66" s="8"/>
      <c r="AU66" s="8"/>
      <c r="AV66" s="15"/>
      <c r="AW66" s="8"/>
      <c r="AX66" s="8"/>
      <c r="AY66" s="39"/>
      <c r="AZ66" s="8"/>
      <c r="BA66" s="8"/>
      <c r="BB66" s="24"/>
      <c r="BI66" s="76"/>
    </row>
    <row r="67" spans="1:61" x14ac:dyDescent="0.25">
      <c r="A67" s="7"/>
      <c r="E67" s="76"/>
      <c r="F67" s="2"/>
      <c r="H67" s="2"/>
      <c r="I67" s="64"/>
      <c r="J67" s="76"/>
      <c r="N67" s="15"/>
      <c r="O67" s="2"/>
      <c r="P67" s="8"/>
      <c r="Q67" s="67"/>
      <c r="S67" s="8"/>
      <c r="T67" s="8"/>
      <c r="Z67" s="7"/>
      <c r="AA67" s="7"/>
      <c r="AD67" s="24"/>
      <c r="AE67" s="8"/>
      <c r="AF67" s="8"/>
      <c r="AG67" s="8"/>
      <c r="AH67" s="8"/>
      <c r="AI67" s="8"/>
      <c r="AK67" s="8"/>
      <c r="AM67" s="8"/>
      <c r="AO67" s="8"/>
      <c r="AQ67" s="8"/>
      <c r="AR67" s="24"/>
      <c r="AS67" s="7"/>
      <c r="AT67" s="8"/>
      <c r="AU67" s="8"/>
      <c r="AV67" s="15"/>
      <c r="AW67" s="8"/>
      <c r="AX67" s="8"/>
      <c r="AY67" s="39"/>
      <c r="AZ67" s="8"/>
      <c r="BA67" s="8"/>
      <c r="BB67" s="24"/>
      <c r="BI67" s="76"/>
    </row>
    <row r="68" spans="1:61" x14ac:dyDescent="0.25">
      <c r="A68" s="7"/>
      <c r="E68" s="76"/>
      <c r="F68" s="2"/>
      <c r="H68" s="2"/>
      <c r="I68" s="64"/>
      <c r="J68" s="76"/>
      <c r="N68" s="15"/>
      <c r="O68" s="2"/>
      <c r="P68" s="8"/>
      <c r="Q68" s="67"/>
      <c r="S68" s="8"/>
      <c r="T68" s="8"/>
      <c r="Z68" s="7"/>
      <c r="AA68" s="7"/>
      <c r="AD68" s="24"/>
      <c r="AE68" s="8"/>
      <c r="AF68" s="8"/>
      <c r="AG68" s="8"/>
      <c r="AH68" s="8"/>
      <c r="AI68" s="8"/>
      <c r="AK68" s="8"/>
      <c r="AM68" s="8"/>
      <c r="AO68" s="8"/>
      <c r="AQ68" s="8"/>
      <c r="AR68" s="24"/>
      <c r="AS68" s="7"/>
      <c r="AT68" s="8"/>
      <c r="AU68" s="8"/>
      <c r="AV68" s="15"/>
      <c r="AW68" s="8"/>
      <c r="AX68" s="8"/>
      <c r="AY68" s="39"/>
      <c r="AZ68" s="8"/>
      <c r="BA68" s="8"/>
      <c r="BB68" s="24"/>
      <c r="BI68" s="76"/>
    </row>
    <row r="69" spans="1:61" x14ac:dyDescent="0.25">
      <c r="A69" s="7"/>
      <c r="E69" s="76"/>
      <c r="F69" s="2"/>
      <c r="H69" s="2"/>
      <c r="I69" s="64"/>
      <c r="J69" s="76"/>
      <c r="N69" s="15"/>
      <c r="O69" s="2"/>
      <c r="P69" s="8"/>
      <c r="Q69" s="67"/>
      <c r="S69" s="8"/>
      <c r="T69" s="8"/>
      <c r="Z69" s="7"/>
      <c r="AA69" s="7"/>
      <c r="AD69" s="24"/>
      <c r="AE69" s="8"/>
      <c r="AF69" s="8"/>
      <c r="AG69" s="8"/>
      <c r="AH69" s="8"/>
      <c r="AI69" s="8"/>
      <c r="AK69" s="8"/>
      <c r="AM69" s="8"/>
      <c r="AO69" s="8"/>
      <c r="AQ69" s="8"/>
      <c r="AR69" s="24"/>
      <c r="AS69" s="7"/>
      <c r="AT69" s="8"/>
      <c r="AU69" s="8"/>
      <c r="AV69" s="15"/>
      <c r="AW69" s="8"/>
      <c r="AX69" s="8"/>
      <c r="AY69" s="39"/>
      <c r="AZ69" s="8"/>
      <c r="BA69" s="8"/>
      <c r="BB69" s="24"/>
      <c r="BI69" s="76"/>
    </row>
    <row r="70" spans="1:61" x14ac:dyDescent="0.25">
      <c r="A70" s="7"/>
      <c r="E70" s="76"/>
      <c r="F70" s="2"/>
      <c r="H70" s="2"/>
      <c r="I70" s="64"/>
      <c r="J70" s="76"/>
      <c r="N70" s="15"/>
      <c r="O70" s="2"/>
      <c r="P70" s="8"/>
      <c r="Q70" s="67"/>
      <c r="S70" s="8"/>
      <c r="T70" s="8"/>
      <c r="Z70" s="7"/>
      <c r="AA70" s="7"/>
      <c r="AD70" s="24"/>
      <c r="AE70" s="8"/>
      <c r="AF70" s="8"/>
      <c r="AG70" s="8"/>
      <c r="AH70" s="8"/>
      <c r="AI70" s="8"/>
      <c r="AK70" s="8"/>
      <c r="AM70" s="8"/>
      <c r="AO70" s="8"/>
      <c r="AQ70" s="8"/>
      <c r="AR70" s="24"/>
      <c r="AS70" s="7"/>
      <c r="AT70" s="8"/>
      <c r="AU70" s="8"/>
      <c r="AV70" s="15"/>
      <c r="AW70" s="8"/>
      <c r="AX70" s="8"/>
      <c r="AY70" s="39"/>
      <c r="AZ70" s="8"/>
      <c r="BA70" s="8"/>
      <c r="BB70" s="24"/>
      <c r="BI70" s="76"/>
    </row>
    <row r="71" spans="1:61" x14ac:dyDescent="0.25">
      <c r="A71" s="7"/>
      <c r="E71" s="76"/>
      <c r="F71" s="2"/>
      <c r="H71" s="2"/>
      <c r="I71" s="64"/>
      <c r="J71" s="76"/>
      <c r="N71" s="15"/>
      <c r="O71" s="2"/>
      <c r="P71" s="8"/>
      <c r="Q71" s="67"/>
      <c r="S71" s="8"/>
      <c r="T71" s="8"/>
      <c r="Z71" s="7"/>
      <c r="AA71" s="7"/>
      <c r="AD71" s="24"/>
      <c r="AE71" s="8"/>
      <c r="AF71" s="8"/>
      <c r="AG71" s="8"/>
      <c r="AH71" s="8"/>
      <c r="AI71" s="8"/>
      <c r="AK71" s="8"/>
      <c r="AM71" s="8"/>
      <c r="AO71" s="8"/>
      <c r="AQ71" s="8"/>
      <c r="AR71" s="24"/>
      <c r="AS71" s="7"/>
      <c r="AT71" s="8"/>
      <c r="AU71" s="8"/>
      <c r="AV71" s="15"/>
      <c r="AW71" s="8"/>
      <c r="AX71" s="8"/>
      <c r="AY71" s="39"/>
      <c r="AZ71" s="8"/>
      <c r="BA71" s="8"/>
      <c r="BB71" s="24"/>
      <c r="BI71" s="76"/>
    </row>
    <row r="72" spans="1:61" x14ac:dyDescent="0.25">
      <c r="A72" s="7"/>
      <c r="E72" s="76"/>
      <c r="F72" s="2"/>
      <c r="H72" s="2"/>
      <c r="I72" s="64"/>
      <c r="J72" s="76"/>
      <c r="N72" s="15"/>
      <c r="O72" s="2"/>
      <c r="P72" s="8"/>
      <c r="Q72" s="67"/>
      <c r="S72" s="8"/>
      <c r="T72" s="8"/>
      <c r="Z72" s="7"/>
      <c r="AA72" s="7"/>
      <c r="AD72" s="24"/>
      <c r="AE72" s="8"/>
      <c r="AF72" s="8"/>
      <c r="AG72" s="8"/>
      <c r="AH72" s="8"/>
      <c r="AI72" s="8"/>
      <c r="AK72" s="8"/>
      <c r="AM72" s="8"/>
      <c r="AO72" s="8"/>
      <c r="AQ72" s="8"/>
      <c r="AR72" s="24"/>
      <c r="AS72" s="7"/>
      <c r="AT72" s="8"/>
      <c r="AU72" s="8"/>
      <c r="AV72" s="15"/>
      <c r="AW72" s="8"/>
      <c r="AX72" s="8"/>
      <c r="AY72" s="39"/>
      <c r="AZ72" s="8"/>
      <c r="BA72" s="8"/>
      <c r="BB72" s="24"/>
      <c r="BI72" s="76"/>
    </row>
    <row r="73" spans="1:61" x14ac:dyDescent="0.25">
      <c r="A73" s="7"/>
      <c r="E73" s="76"/>
      <c r="F73" s="2"/>
      <c r="H73" s="2"/>
      <c r="I73" s="64"/>
      <c r="J73" s="76"/>
      <c r="N73" s="15"/>
      <c r="O73" s="2"/>
      <c r="P73" s="8"/>
      <c r="Q73" s="67"/>
      <c r="S73" s="8"/>
      <c r="T73" s="8"/>
      <c r="Z73" s="7"/>
      <c r="AA73" s="7"/>
      <c r="AD73" s="24"/>
      <c r="AE73" s="8"/>
      <c r="AF73" s="8"/>
      <c r="AG73" s="8"/>
      <c r="AH73" s="8"/>
      <c r="AI73" s="8"/>
      <c r="AK73" s="8"/>
      <c r="AM73" s="8"/>
      <c r="AO73" s="8"/>
      <c r="AQ73" s="8"/>
      <c r="AR73" s="24"/>
      <c r="AS73" s="7"/>
      <c r="AT73" s="8"/>
      <c r="AU73" s="8"/>
      <c r="AV73" s="15"/>
      <c r="AW73" s="8"/>
      <c r="AX73" s="8"/>
      <c r="AY73" s="39"/>
      <c r="AZ73" s="8"/>
      <c r="BA73" s="8"/>
      <c r="BB73" s="24"/>
      <c r="BI73" s="76"/>
    </row>
    <row r="74" spans="1:61" x14ac:dyDescent="0.25">
      <c r="A74" s="7"/>
      <c r="E74" s="76"/>
      <c r="F74" s="2"/>
      <c r="H74" s="2"/>
      <c r="I74" s="64"/>
      <c r="J74" s="76"/>
      <c r="N74" s="15"/>
      <c r="O74" s="2"/>
      <c r="P74" s="8"/>
      <c r="Q74" s="67"/>
      <c r="S74" s="8"/>
      <c r="T74" s="8"/>
      <c r="Z74" s="7"/>
      <c r="AA74" s="7"/>
      <c r="AD74" s="24"/>
      <c r="AE74" s="8"/>
      <c r="AF74" s="8"/>
      <c r="AG74" s="8"/>
      <c r="AH74" s="8"/>
      <c r="AI74" s="8"/>
      <c r="AK74" s="8"/>
      <c r="AM74" s="8"/>
      <c r="AO74" s="8"/>
      <c r="AQ74" s="8"/>
      <c r="AR74" s="24"/>
      <c r="AS74" s="7"/>
      <c r="AT74" s="8"/>
      <c r="AU74" s="8"/>
      <c r="AV74" s="15"/>
      <c r="AW74" s="8"/>
      <c r="AX74" s="8"/>
      <c r="AY74" s="39"/>
      <c r="AZ74" s="8"/>
      <c r="BA74" s="8"/>
      <c r="BB74" s="24"/>
      <c r="BI74" s="76"/>
    </row>
    <row r="75" spans="1:61" x14ac:dyDescent="0.25">
      <c r="A75" s="7"/>
      <c r="E75" s="76"/>
      <c r="F75" s="2"/>
      <c r="H75" s="2"/>
      <c r="I75" s="64"/>
      <c r="J75" s="76"/>
      <c r="N75" s="15"/>
      <c r="O75" s="2"/>
      <c r="P75" s="8"/>
      <c r="Q75" s="67"/>
      <c r="S75" s="8"/>
      <c r="T75" s="8"/>
      <c r="Z75" s="7"/>
      <c r="AA75" s="7"/>
      <c r="AD75" s="24"/>
      <c r="AE75" s="8"/>
      <c r="AF75" s="8"/>
      <c r="AG75" s="8"/>
      <c r="AH75" s="8"/>
      <c r="AI75" s="8"/>
      <c r="AK75" s="8"/>
      <c r="AM75" s="8"/>
      <c r="AO75" s="8"/>
      <c r="AQ75" s="8"/>
      <c r="AR75" s="24"/>
      <c r="AS75" s="7"/>
      <c r="AT75" s="8"/>
      <c r="AU75" s="8"/>
      <c r="AV75" s="15"/>
      <c r="AW75" s="8"/>
      <c r="AX75" s="8"/>
      <c r="AY75" s="39"/>
      <c r="AZ75" s="8"/>
      <c r="BA75" s="8"/>
      <c r="BB75" s="24"/>
      <c r="BI75" s="76"/>
    </row>
    <row r="76" spans="1:61" x14ac:dyDescent="0.25">
      <c r="A76" s="7"/>
      <c r="E76" s="76"/>
      <c r="F76" s="2"/>
      <c r="H76" s="2"/>
      <c r="I76" s="64"/>
      <c r="J76" s="76"/>
      <c r="N76" s="15"/>
      <c r="O76" s="2"/>
      <c r="P76" s="8"/>
      <c r="Q76" s="67"/>
      <c r="S76" s="8"/>
      <c r="T76" s="8"/>
      <c r="Z76" s="7"/>
      <c r="AA76" s="7"/>
      <c r="AD76" s="24"/>
      <c r="AE76" s="8"/>
      <c r="AF76" s="8"/>
      <c r="AG76" s="8"/>
      <c r="AH76" s="8"/>
      <c r="AI76" s="8"/>
      <c r="AK76" s="8"/>
      <c r="AM76" s="8"/>
      <c r="AO76" s="8"/>
      <c r="AQ76" s="8"/>
      <c r="AR76" s="24"/>
      <c r="AS76" s="7"/>
      <c r="AT76" s="8"/>
      <c r="AU76" s="8"/>
      <c r="AV76" s="15"/>
      <c r="AW76" s="8"/>
      <c r="AX76" s="8"/>
      <c r="AY76" s="39"/>
      <c r="AZ76" s="8"/>
      <c r="BA76" s="8"/>
      <c r="BB76" s="24"/>
      <c r="BI76" s="76"/>
    </row>
    <row r="77" spans="1:61" x14ac:dyDescent="0.25">
      <c r="A77" s="7"/>
      <c r="E77" s="76"/>
      <c r="F77" s="2"/>
      <c r="H77" s="2"/>
      <c r="I77" s="64"/>
      <c r="J77" s="76"/>
      <c r="N77" s="15"/>
      <c r="O77" s="2"/>
      <c r="P77" s="8"/>
      <c r="Q77" s="67"/>
      <c r="S77" s="8"/>
      <c r="T77" s="8"/>
      <c r="Z77" s="7"/>
      <c r="AA77" s="7"/>
      <c r="AD77" s="24"/>
      <c r="AE77" s="8"/>
      <c r="AF77" s="8"/>
      <c r="AG77" s="8"/>
      <c r="AH77" s="8"/>
      <c r="AI77" s="8"/>
      <c r="AK77" s="8"/>
      <c r="AM77" s="8"/>
      <c r="AO77" s="8"/>
      <c r="AQ77" s="8"/>
      <c r="AR77" s="24"/>
      <c r="AS77" s="7"/>
      <c r="AT77" s="8"/>
      <c r="AU77" s="8"/>
      <c r="AV77" s="15"/>
      <c r="AW77" s="8"/>
      <c r="AX77" s="8"/>
      <c r="AY77" s="39"/>
      <c r="AZ77" s="8"/>
      <c r="BA77" s="8"/>
      <c r="BB77" s="24"/>
      <c r="BI77" s="76"/>
    </row>
    <row r="78" spans="1:61" x14ac:dyDescent="0.25">
      <c r="A78" s="7"/>
      <c r="B78" s="7"/>
      <c r="D78" s="7"/>
      <c r="E78" s="76"/>
      <c r="F78" s="19"/>
      <c r="G78" s="20"/>
      <c r="H78" s="19"/>
      <c r="I78" s="64"/>
      <c r="J78" s="76"/>
      <c r="M78" s="7"/>
      <c r="N78" s="15"/>
      <c r="O78" s="19"/>
      <c r="P78" s="8"/>
      <c r="Q78" s="67"/>
      <c r="S78" s="8"/>
      <c r="T78" s="8"/>
      <c r="V78" s="7"/>
      <c r="W78" s="7"/>
      <c r="X78" s="7"/>
      <c r="Y78" s="7"/>
      <c r="Z78" s="7"/>
      <c r="AA78" s="7"/>
      <c r="AD78" s="25"/>
      <c r="AE78" s="8"/>
      <c r="AF78" s="8"/>
      <c r="AG78" s="8"/>
      <c r="AH78" s="8"/>
      <c r="AI78" s="8"/>
      <c r="AK78" s="8"/>
      <c r="AM78" s="8"/>
      <c r="AO78" s="8"/>
      <c r="AQ78" s="8"/>
      <c r="AR78" s="24"/>
      <c r="AS78" s="7"/>
      <c r="AT78" s="8"/>
      <c r="AU78" s="8"/>
      <c r="AV78" s="8"/>
      <c r="AW78" s="8"/>
      <c r="AX78" s="8"/>
      <c r="AY78" s="39"/>
      <c r="AZ78" s="8"/>
      <c r="BA78" s="8"/>
      <c r="BB78" s="24"/>
      <c r="BC78" s="8"/>
      <c r="BD78" s="8"/>
      <c r="BE78" s="8"/>
      <c r="BF78" s="8"/>
      <c r="BG78" s="8"/>
      <c r="BI78" s="76"/>
    </row>
    <row r="79" spans="1:61" x14ac:dyDescent="0.25">
      <c r="A79" s="7"/>
      <c r="B79" s="7"/>
      <c r="D79" s="7"/>
      <c r="E79" s="76"/>
      <c r="F79" s="2"/>
      <c r="H79" s="2"/>
      <c r="I79" s="64"/>
      <c r="J79" s="76"/>
      <c r="M79" s="7"/>
      <c r="N79" s="15"/>
      <c r="O79" s="2"/>
      <c r="P79" s="8"/>
      <c r="Q79" s="67"/>
      <c r="S79" s="8"/>
      <c r="T79" s="8"/>
      <c r="V79" s="7"/>
      <c r="W79" s="7"/>
      <c r="X79" s="7"/>
      <c r="Y79" s="7"/>
      <c r="Z79" s="7"/>
      <c r="AA79" s="7"/>
      <c r="AD79" s="24"/>
      <c r="AE79" s="8"/>
      <c r="AF79" s="8"/>
      <c r="AG79" s="8"/>
      <c r="AH79" s="8"/>
      <c r="AI79" s="8"/>
      <c r="AK79" s="8"/>
      <c r="AM79" s="8"/>
      <c r="AO79" s="8"/>
      <c r="AQ79" s="8"/>
      <c r="AR79" s="24"/>
      <c r="AS79" s="7"/>
      <c r="AT79" s="8"/>
      <c r="AU79" s="8"/>
      <c r="AV79" s="15"/>
      <c r="AW79" s="8"/>
      <c r="AX79" s="8"/>
      <c r="AY79" s="8"/>
      <c r="AZ79" s="8"/>
      <c r="BA79" s="8"/>
      <c r="BB79" s="24"/>
      <c r="BC79" s="8"/>
      <c r="BD79" s="8"/>
      <c r="BE79" s="8"/>
      <c r="BF79" s="8"/>
      <c r="BG79" s="8"/>
      <c r="BI79" s="76"/>
    </row>
    <row r="80" spans="1:61" x14ac:dyDescent="0.25">
      <c r="A80" s="7"/>
      <c r="B80" s="7"/>
      <c r="D80" s="7"/>
      <c r="E80" s="76"/>
      <c r="F80" s="2"/>
      <c r="H80" s="2"/>
      <c r="I80" s="64"/>
      <c r="J80" s="76"/>
      <c r="M80" s="7"/>
      <c r="N80" s="15"/>
      <c r="O80" s="2"/>
      <c r="P80" s="8"/>
      <c r="Q80" s="67"/>
      <c r="S80" s="8"/>
      <c r="T80" s="8"/>
      <c r="V80" s="7"/>
      <c r="W80" s="7"/>
      <c r="X80" s="7"/>
      <c r="Y80" s="7"/>
      <c r="Z80" s="7"/>
      <c r="AA80" s="7"/>
      <c r="AD80" s="24"/>
      <c r="AE80" s="8"/>
      <c r="AF80" s="8"/>
      <c r="AG80" s="8"/>
      <c r="AH80" s="8"/>
      <c r="AI80" s="8"/>
      <c r="AK80" s="8"/>
      <c r="AM80" s="8"/>
      <c r="AO80" s="8"/>
      <c r="AQ80" s="8"/>
      <c r="AR80" s="24"/>
      <c r="AS80" s="7"/>
      <c r="AT80" s="8"/>
      <c r="AU80" s="8"/>
      <c r="AV80" s="15"/>
      <c r="AW80" s="8"/>
      <c r="AX80" s="8"/>
      <c r="AY80" s="8"/>
      <c r="AZ80" s="8"/>
      <c r="BA80" s="8"/>
      <c r="BB80" s="24"/>
      <c r="BC80" s="8"/>
      <c r="BD80" s="8"/>
      <c r="BE80" s="8"/>
      <c r="BF80" s="8"/>
      <c r="BG80" s="8"/>
      <c r="BI80" s="76"/>
    </row>
    <row r="81" spans="1:62" x14ac:dyDescent="0.25">
      <c r="A81" s="7"/>
      <c r="B81" s="7"/>
      <c r="C81" s="15"/>
      <c r="D81" s="7"/>
      <c r="E81" s="76"/>
      <c r="F81" s="2"/>
      <c r="H81" s="2"/>
      <c r="I81" s="64"/>
      <c r="J81" s="76"/>
      <c r="M81" s="7"/>
      <c r="N81" s="15"/>
      <c r="O81" s="2"/>
      <c r="P81" s="8"/>
      <c r="Q81" s="67"/>
      <c r="S81" s="8"/>
      <c r="T81" s="8"/>
      <c r="V81" s="7"/>
      <c r="W81" s="7"/>
      <c r="X81" s="7"/>
      <c r="Y81" s="7"/>
      <c r="Z81" s="7"/>
      <c r="AA81" s="7"/>
      <c r="AD81" s="25"/>
      <c r="AE81" s="8"/>
      <c r="AF81" s="8"/>
      <c r="AG81" s="8"/>
      <c r="AH81" s="8"/>
      <c r="AI81" s="8"/>
      <c r="AK81" s="8"/>
      <c r="AM81" s="8"/>
      <c r="AO81" s="8"/>
      <c r="AQ81" s="8"/>
      <c r="AR81" s="24"/>
      <c r="AS81" s="7"/>
      <c r="AT81" s="8"/>
      <c r="AU81" s="8"/>
      <c r="AV81" s="15"/>
      <c r="AW81" s="8"/>
      <c r="AX81" s="8"/>
      <c r="AY81" s="8"/>
      <c r="AZ81" s="8"/>
      <c r="BA81" s="8"/>
      <c r="BB81" s="24"/>
      <c r="BC81" s="8"/>
      <c r="BD81" s="8"/>
      <c r="BE81" s="8"/>
      <c r="BF81" s="8"/>
      <c r="BG81" s="8"/>
      <c r="BI81" s="76"/>
    </row>
    <row r="82" spans="1:62" x14ac:dyDescent="0.25">
      <c r="A82" s="7"/>
      <c r="B82" s="7"/>
      <c r="D82" s="7"/>
      <c r="E82" s="76"/>
      <c r="F82" s="2"/>
      <c r="H82" s="2"/>
      <c r="I82" s="64"/>
      <c r="J82" s="76"/>
      <c r="M82" s="7"/>
      <c r="N82" s="15"/>
      <c r="O82" s="2"/>
      <c r="P82" s="3"/>
      <c r="Q82" s="67"/>
      <c r="S82" s="8"/>
      <c r="V82" s="7"/>
      <c r="W82" s="7"/>
      <c r="X82" s="7"/>
      <c r="Y82" s="7"/>
      <c r="Z82" s="7"/>
      <c r="AA82" s="7"/>
      <c r="AD82" s="24"/>
      <c r="AE82" s="8"/>
      <c r="AF82" s="8"/>
      <c r="AG82" s="8"/>
      <c r="AH82" s="8"/>
      <c r="AI82" s="8"/>
      <c r="AJ82" s="8"/>
      <c r="AK82" s="8"/>
      <c r="AL82" s="8"/>
      <c r="AM82" s="8"/>
      <c r="AO82" s="8"/>
      <c r="AQ82" s="8"/>
      <c r="AR82" s="24"/>
      <c r="AS82" s="7"/>
      <c r="AT82" s="8"/>
      <c r="AU82" s="8"/>
      <c r="AV82" s="15"/>
      <c r="AW82" s="8"/>
      <c r="AX82" s="8"/>
      <c r="AY82" s="8"/>
      <c r="AZ82" s="8"/>
      <c r="BA82" s="8"/>
      <c r="BB82" s="24"/>
      <c r="BC82" s="8"/>
      <c r="BD82" s="8"/>
      <c r="BE82" s="8"/>
      <c r="BF82" s="8"/>
      <c r="BG82" s="8"/>
      <c r="BI82" s="76"/>
    </row>
    <row r="83" spans="1:62" x14ac:dyDescent="0.25">
      <c r="A83" s="7"/>
      <c r="B83" s="7"/>
      <c r="D83" s="7"/>
      <c r="E83" s="76"/>
      <c r="F83" s="2"/>
      <c r="H83" s="2"/>
      <c r="I83" s="64"/>
      <c r="J83" s="76"/>
      <c r="M83" s="7"/>
      <c r="N83" s="15"/>
      <c r="O83" s="2"/>
      <c r="P83" s="8"/>
      <c r="Q83" s="67"/>
      <c r="S83" s="8"/>
      <c r="V83" s="7"/>
      <c r="W83" s="7"/>
      <c r="X83" s="7"/>
      <c r="Y83" s="7"/>
      <c r="Z83" s="7"/>
      <c r="AA83" s="7"/>
      <c r="AD83" s="24"/>
      <c r="AE83" s="8"/>
      <c r="AF83" s="8"/>
      <c r="AG83" s="8"/>
      <c r="AH83" s="8"/>
      <c r="AI83" s="8"/>
      <c r="AJ83" s="8"/>
      <c r="AK83" s="8"/>
      <c r="AL83" s="8"/>
      <c r="AM83" s="8"/>
      <c r="AO83" s="8"/>
      <c r="AQ83" s="8"/>
      <c r="AR83" s="24"/>
      <c r="AS83" s="7"/>
      <c r="AT83" s="8"/>
      <c r="AU83" s="8"/>
      <c r="AV83" s="15"/>
      <c r="AW83" s="8"/>
      <c r="AX83" s="8"/>
      <c r="AY83" s="8"/>
      <c r="AZ83" s="8"/>
      <c r="BA83" s="8"/>
      <c r="BB83" s="24"/>
      <c r="BC83" s="8"/>
      <c r="BD83" s="8"/>
      <c r="BE83" s="8"/>
      <c r="BF83" s="8"/>
      <c r="BG83" s="8"/>
      <c r="BI83" s="76"/>
    </row>
    <row r="84" spans="1:62" x14ac:dyDescent="0.25">
      <c r="A84" s="7"/>
      <c r="B84" s="7"/>
      <c r="C84" s="15"/>
      <c r="D84" s="7"/>
      <c r="E84" s="76"/>
      <c r="F84" s="2"/>
      <c r="H84" s="2"/>
      <c r="I84" s="64"/>
      <c r="J84" s="76"/>
      <c r="M84" s="7"/>
      <c r="N84" s="15"/>
      <c r="O84" s="2"/>
      <c r="P84" s="8"/>
      <c r="Q84" s="67"/>
      <c r="S84" s="8"/>
      <c r="V84" s="7"/>
      <c r="W84" s="7"/>
      <c r="X84" s="7"/>
      <c r="Y84" s="7"/>
      <c r="Z84" s="7"/>
      <c r="AA84" s="7"/>
      <c r="AD84" s="24"/>
      <c r="AE84" s="8"/>
      <c r="AF84" s="8"/>
      <c r="AG84" s="8"/>
      <c r="AH84" s="8"/>
      <c r="AI84" s="8"/>
      <c r="AJ84" s="8"/>
      <c r="AK84" s="8"/>
      <c r="AL84" s="8"/>
      <c r="AM84" s="8"/>
      <c r="AO84" s="8"/>
      <c r="AQ84" s="8"/>
      <c r="AR84" s="24"/>
      <c r="AS84" s="7"/>
      <c r="AT84" s="8"/>
      <c r="AU84" s="8"/>
      <c r="AV84" s="15"/>
      <c r="AW84" s="8"/>
      <c r="AX84" s="8"/>
      <c r="AY84" s="8"/>
      <c r="AZ84" s="8"/>
      <c r="BA84" s="8"/>
      <c r="BB84" s="24"/>
      <c r="BC84" s="8"/>
      <c r="BD84" s="8"/>
      <c r="BE84" s="8"/>
      <c r="BF84" s="8"/>
      <c r="BG84" s="8"/>
      <c r="BI84" s="76"/>
    </row>
    <row r="85" spans="1:62" x14ac:dyDescent="0.25">
      <c r="A85" s="7"/>
      <c r="B85" s="7"/>
      <c r="D85" s="7"/>
      <c r="E85" s="76"/>
      <c r="F85" s="2"/>
      <c r="H85" s="2"/>
      <c r="I85" s="64"/>
      <c r="J85" s="76"/>
      <c r="M85" s="7"/>
      <c r="N85" s="15"/>
      <c r="O85" s="2"/>
      <c r="P85" s="8"/>
      <c r="Q85" s="67"/>
      <c r="S85" s="8"/>
      <c r="T85" s="8"/>
      <c r="V85" s="7"/>
      <c r="W85" s="7"/>
      <c r="X85" s="7"/>
      <c r="Y85" s="7"/>
      <c r="Z85" s="7"/>
      <c r="AA85" s="7"/>
      <c r="AD85" s="24"/>
      <c r="AE85" s="8"/>
      <c r="AF85" s="8"/>
      <c r="AG85" s="8"/>
      <c r="AH85" s="8"/>
      <c r="AI85" s="8"/>
      <c r="AJ85" s="8"/>
      <c r="AK85" s="8"/>
      <c r="AL85" s="8"/>
      <c r="AM85" s="8"/>
      <c r="AO85" s="8"/>
      <c r="AQ85" s="8"/>
      <c r="AR85" s="24"/>
      <c r="AS85" s="7"/>
      <c r="AT85" s="8"/>
      <c r="AU85" s="8"/>
      <c r="AV85" s="15"/>
      <c r="AW85" s="8"/>
      <c r="AX85" s="8"/>
      <c r="AY85" s="8"/>
      <c r="AZ85" s="8"/>
      <c r="BA85" s="8"/>
      <c r="BB85" s="24"/>
      <c r="BC85" s="8"/>
      <c r="BD85" s="8"/>
      <c r="BE85" s="8"/>
      <c r="BF85" s="8"/>
      <c r="BG85" s="8"/>
      <c r="BI85" s="76"/>
    </row>
    <row r="86" spans="1:62" x14ac:dyDescent="0.25">
      <c r="A86" s="7"/>
      <c r="B86" s="7"/>
      <c r="D86" s="7"/>
      <c r="E86" s="76"/>
      <c r="F86" s="2"/>
      <c r="H86" s="2"/>
      <c r="I86" s="64"/>
      <c r="J86" s="76"/>
      <c r="M86" s="7"/>
      <c r="N86" s="15"/>
      <c r="O86" s="2"/>
      <c r="P86" s="8"/>
      <c r="Q86" s="67"/>
      <c r="S86" s="8"/>
      <c r="T86" s="8"/>
      <c r="V86" s="7"/>
      <c r="W86" s="7"/>
      <c r="X86" s="7"/>
      <c r="Y86" s="7"/>
      <c r="Z86" s="7"/>
      <c r="AA86" s="7"/>
      <c r="AD86" s="24"/>
      <c r="AE86" s="8"/>
      <c r="AF86" s="8"/>
      <c r="AG86" s="8"/>
      <c r="AH86" s="8"/>
      <c r="AI86" s="8"/>
      <c r="AJ86" s="8"/>
      <c r="AK86" s="8"/>
      <c r="AL86" s="8"/>
      <c r="AM86" s="8"/>
      <c r="AO86" s="8"/>
      <c r="AQ86" s="8"/>
      <c r="AR86" s="24"/>
      <c r="AS86" s="7"/>
      <c r="AT86" s="8"/>
      <c r="AU86" s="8"/>
      <c r="AV86" s="15"/>
      <c r="AW86" s="8"/>
      <c r="AX86" s="8"/>
      <c r="AY86" s="8"/>
      <c r="AZ86" s="8"/>
      <c r="BA86" s="8"/>
      <c r="BB86" s="24"/>
      <c r="BC86" s="8"/>
      <c r="BD86" s="8"/>
      <c r="BE86" s="8"/>
      <c r="BF86" s="8"/>
      <c r="BG86" s="8"/>
      <c r="BI86" s="76"/>
    </row>
    <row r="87" spans="1:62" x14ac:dyDescent="0.25">
      <c r="A87" s="7"/>
      <c r="B87" s="7"/>
      <c r="C87" s="15"/>
      <c r="D87" s="7"/>
      <c r="E87" s="76"/>
      <c r="F87" s="2"/>
      <c r="H87" s="2"/>
      <c r="I87" s="64"/>
      <c r="J87" s="76"/>
      <c r="M87" s="7"/>
      <c r="N87" s="15"/>
      <c r="O87" s="2"/>
      <c r="P87" s="8"/>
      <c r="Q87" s="67"/>
      <c r="S87" s="8"/>
      <c r="T87" s="8"/>
      <c r="V87" s="7"/>
      <c r="W87" s="7"/>
      <c r="X87" s="7"/>
      <c r="Y87" s="7"/>
      <c r="Z87" s="7"/>
      <c r="AA87" s="7"/>
      <c r="AD87" s="24"/>
      <c r="AE87" s="8"/>
      <c r="AF87" s="8"/>
      <c r="AG87" s="8"/>
      <c r="AH87" s="8"/>
      <c r="AI87" s="8"/>
      <c r="AJ87" s="8"/>
      <c r="AK87" s="8"/>
      <c r="AL87" s="8"/>
      <c r="AM87" s="8"/>
      <c r="AO87" s="8"/>
      <c r="AQ87" s="8"/>
      <c r="AR87" s="24"/>
      <c r="AS87" s="7"/>
      <c r="AT87" s="8"/>
      <c r="AU87" s="8"/>
      <c r="AV87" s="15"/>
      <c r="AW87" s="8"/>
      <c r="AX87" s="8"/>
      <c r="AY87" s="8"/>
      <c r="AZ87" s="8"/>
      <c r="BA87" s="8"/>
      <c r="BB87" s="24"/>
      <c r="BC87" s="8"/>
      <c r="BD87" s="8"/>
      <c r="BE87" s="8"/>
      <c r="BF87" s="8"/>
      <c r="BG87" s="8"/>
      <c r="BI87" s="76"/>
    </row>
    <row r="88" spans="1:62" s="7" customFormat="1" x14ac:dyDescent="0.25">
      <c r="C88"/>
      <c r="E88" s="76"/>
      <c r="F88" s="2"/>
      <c r="G88" s="3"/>
      <c r="H88" s="2"/>
      <c r="I88" s="64"/>
      <c r="J88" s="76"/>
      <c r="K88"/>
      <c r="L88"/>
      <c r="N88" s="15"/>
      <c r="O88" s="2"/>
      <c r="P88" s="8"/>
      <c r="Q88" s="67"/>
      <c r="R88"/>
      <c r="S88" s="8"/>
      <c r="T88" s="8"/>
      <c r="U88"/>
      <c r="AB88"/>
      <c r="AC88"/>
      <c r="AD88" s="24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24"/>
      <c r="AT88"/>
      <c r="AU88"/>
      <c r="AV88" s="15"/>
      <c r="AW88" s="8"/>
      <c r="AX88" s="8"/>
      <c r="AY88" s="8"/>
      <c r="AZ88" s="8"/>
      <c r="BA88" s="8"/>
      <c r="BB88" s="24"/>
      <c r="BC88" s="8"/>
      <c r="BD88" s="8"/>
      <c r="BE88" s="8"/>
      <c r="BF88" s="8"/>
      <c r="BG88" s="8"/>
      <c r="BH88"/>
      <c r="BI88" s="76"/>
      <c r="BJ88" s="21"/>
    </row>
    <row r="89" spans="1:62" x14ac:dyDescent="0.25">
      <c r="A89" s="7"/>
      <c r="B89" s="7"/>
      <c r="D89" s="7"/>
      <c r="E89" s="76"/>
      <c r="F89" s="2"/>
      <c r="H89" s="2"/>
      <c r="I89" s="64"/>
      <c r="J89" s="76"/>
      <c r="M89" s="7"/>
      <c r="N89" s="15"/>
      <c r="O89" s="2"/>
      <c r="P89" s="8"/>
      <c r="Q89" s="67"/>
      <c r="S89" s="8"/>
      <c r="T89" s="8"/>
      <c r="V89" s="7"/>
      <c r="W89" s="7"/>
      <c r="X89" s="7"/>
      <c r="Y89" s="7"/>
      <c r="Z89" s="7"/>
      <c r="AA89" s="7"/>
      <c r="AD89" s="24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24"/>
      <c r="AS89" s="7"/>
      <c r="AV89" s="15"/>
      <c r="AW89" s="8"/>
      <c r="AX89" s="8"/>
      <c r="AY89" s="8"/>
      <c r="AZ89" s="8"/>
      <c r="BA89" s="8"/>
      <c r="BB89" s="24"/>
      <c r="BC89" s="8"/>
      <c r="BD89" s="8"/>
      <c r="BE89" s="8"/>
      <c r="BF89" s="8"/>
      <c r="BG89" s="8"/>
      <c r="BI89" s="76"/>
    </row>
    <row r="90" spans="1:62" x14ac:dyDescent="0.25">
      <c r="A90" s="7"/>
      <c r="B90" s="7"/>
      <c r="D90" s="7"/>
      <c r="E90" s="76"/>
      <c r="F90" s="2"/>
      <c r="H90" s="2"/>
      <c r="I90" s="64"/>
      <c r="J90" s="76"/>
      <c r="M90" s="7"/>
      <c r="N90" s="15"/>
      <c r="O90" s="2"/>
      <c r="P90" s="8"/>
      <c r="Q90" s="67"/>
      <c r="S90" s="8"/>
      <c r="T90" s="8"/>
      <c r="V90" s="7"/>
      <c r="W90" s="7"/>
      <c r="X90" s="7"/>
      <c r="Y90" s="7"/>
      <c r="Z90" s="7"/>
      <c r="AA90" s="7"/>
      <c r="AD90" s="24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24"/>
      <c r="AS90" s="7"/>
      <c r="AV90" s="15"/>
      <c r="AW90" s="8"/>
      <c r="AX90" s="8"/>
      <c r="AY90" s="8"/>
      <c r="AZ90" s="8"/>
      <c r="BA90" s="8"/>
      <c r="BB90" s="24"/>
      <c r="BC90" s="8"/>
      <c r="BD90" s="8"/>
      <c r="BE90" s="8"/>
      <c r="BF90" s="8"/>
      <c r="BG90" s="8"/>
      <c r="BI90" s="76"/>
    </row>
    <row r="91" spans="1:62" x14ac:dyDescent="0.25">
      <c r="A91" s="7"/>
      <c r="B91" s="7"/>
      <c r="C91" s="15"/>
      <c r="D91" s="7"/>
      <c r="E91" s="76"/>
      <c r="F91" s="2"/>
      <c r="H91" s="2"/>
      <c r="I91" s="64"/>
      <c r="J91" s="76"/>
      <c r="M91" s="7"/>
      <c r="N91" s="15"/>
      <c r="O91" s="2"/>
      <c r="P91" s="8"/>
      <c r="Q91" s="67"/>
      <c r="S91" s="8"/>
      <c r="T91" s="8"/>
      <c r="V91" s="7"/>
      <c r="W91" s="7"/>
      <c r="X91" s="7"/>
      <c r="Y91" s="7"/>
      <c r="Z91" s="7"/>
      <c r="AA91" s="7"/>
      <c r="AD91" s="24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24"/>
      <c r="AS91" s="7"/>
      <c r="AV91" s="15"/>
      <c r="AW91" s="8"/>
      <c r="AX91" s="8"/>
      <c r="AY91" s="8"/>
      <c r="AZ91" s="8"/>
      <c r="BA91" s="8"/>
      <c r="BB91" s="24"/>
      <c r="BC91" s="8"/>
      <c r="BD91" s="8"/>
      <c r="BE91" s="8"/>
      <c r="BF91" s="8"/>
      <c r="BG91" s="8"/>
      <c r="BI91" s="76"/>
    </row>
    <row r="92" spans="1:62" x14ac:dyDescent="0.25">
      <c r="A92" s="7"/>
      <c r="B92" s="7"/>
      <c r="D92" s="7"/>
      <c r="E92" s="76"/>
      <c r="F92" s="2"/>
      <c r="H92" s="2"/>
      <c r="I92" s="64"/>
      <c r="J92" s="76"/>
      <c r="M92" s="7"/>
      <c r="N92" s="15"/>
      <c r="O92" s="2"/>
      <c r="P92" s="8"/>
      <c r="Q92" s="67"/>
      <c r="S92" s="8"/>
      <c r="T92" s="8"/>
      <c r="V92" s="7"/>
      <c r="W92" s="7"/>
      <c r="X92" s="7"/>
      <c r="Y92" s="7"/>
      <c r="Z92" s="7"/>
      <c r="AA92" s="7"/>
      <c r="AD92" s="24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24"/>
      <c r="AS92" s="7"/>
      <c r="AV92" s="15"/>
      <c r="AW92" s="8"/>
      <c r="AX92" s="8"/>
      <c r="AY92" s="8"/>
      <c r="AZ92" s="8"/>
      <c r="BA92" s="8"/>
      <c r="BB92" s="24"/>
      <c r="BC92" s="8"/>
      <c r="BD92" s="8"/>
      <c r="BE92" s="8"/>
      <c r="BF92" s="8"/>
      <c r="BG92" s="8"/>
      <c r="BI92" s="76"/>
    </row>
    <row r="93" spans="1:62" x14ac:dyDescent="0.25">
      <c r="A93" s="7"/>
      <c r="B93" s="7"/>
      <c r="D93" s="7"/>
      <c r="E93" s="76"/>
      <c r="F93" s="2"/>
      <c r="H93" s="2"/>
      <c r="I93" s="64"/>
      <c r="J93" s="76"/>
      <c r="N93" s="15"/>
      <c r="O93" s="2"/>
      <c r="P93" s="8"/>
      <c r="Q93" s="67"/>
      <c r="S93" s="8"/>
      <c r="T93" s="8"/>
      <c r="V93" s="7"/>
      <c r="W93" s="7"/>
      <c r="X93" s="7"/>
      <c r="Y93" s="7"/>
      <c r="Z93" s="7"/>
      <c r="AA93" s="7"/>
      <c r="AD93" s="24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24"/>
      <c r="AS93" s="7"/>
      <c r="AT93" s="7"/>
      <c r="AU93" s="8"/>
      <c r="AV93" s="15"/>
      <c r="AW93" s="8"/>
      <c r="AX93" s="8"/>
      <c r="AY93" s="8"/>
      <c r="AZ93" s="8"/>
      <c r="BA93" s="8"/>
      <c r="BB93" s="24"/>
      <c r="BC93" s="8"/>
      <c r="BD93" s="8"/>
      <c r="BE93" s="8"/>
      <c r="BF93" s="8"/>
      <c r="BG93" s="8"/>
      <c r="BI93" s="76"/>
    </row>
    <row r="94" spans="1:62" x14ac:dyDescent="0.25">
      <c r="A94" s="7"/>
      <c r="B94" s="7"/>
      <c r="D94" s="7"/>
      <c r="E94" s="76"/>
      <c r="F94" s="2"/>
      <c r="H94" s="2"/>
      <c r="I94" s="64"/>
      <c r="J94" s="76"/>
      <c r="N94" s="15"/>
      <c r="O94" s="2"/>
      <c r="P94" s="8"/>
      <c r="Q94" s="67"/>
      <c r="S94" s="8"/>
      <c r="T94" s="8"/>
      <c r="V94" s="7"/>
      <c r="W94" s="7"/>
      <c r="X94" s="7"/>
      <c r="Y94" s="7"/>
      <c r="Z94" s="7"/>
      <c r="AA94" s="7"/>
      <c r="AD94" s="24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24"/>
      <c r="AS94" s="7"/>
      <c r="AT94" s="7"/>
      <c r="AU94" s="8"/>
      <c r="AV94" s="15"/>
      <c r="AW94" s="8"/>
      <c r="AX94" s="8"/>
      <c r="AY94" s="8"/>
      <c r="AZ94" s="8"/>
      <c r="BA94" s="8"/>
      <c r="BB94" s="24"/>
      <c r="BC94" s="8"/>
      <c r="BD94" s="8"/>
      <c r="BE94" s="8"/>
      <c r="BF94" s="8"/>
      <c r="BG94" s="8"/>
      <c r="BI94" s="76"/>
    </row>
    <row r="95" spans="1:62" x14ac:dyDescent="0.25">
      <c r="A95" s="7"/>
      <c r="B95" s="7"/>
      <c r="D95" s="7"/>
      <c r="E95" s="76"/>
      <c r="F95" s="2"/>
      <c r="H95" s="2"/>
      <c r="I95" s="64"/>
      <c r="J95" s="76"/>
      <c r="M95" s="7"/>
      <c r="N95" s="8"/>
      <c r="O95" s="19"/>
      <c r="P95" s="8"/>
      <c r="Q95" s="67"/>
      <c r="R95" s="7"/>
      <c r="S95" s="8"/>
      <c r="T95" s="7"/>
      <c r="U95" s="7"/>
      <c r="V95" s="7"/>
      <c r="W95" s="7"/>
      <c r="X95" s="7"/>
      <c r="Y95" s="7"/>
      <c r="Z95" s="7"/>
      <c r="AA95" s="7"/>
      <c r="AD95" s="24"/>
      <c r="AE95" s="7"/>
      <c r="AF95" s="7"/>
      <c r="AG95" s="7"/>
      <c r="AH95" s="7"/>
      <c r="AI95" s="7"/>
      <c r="AJ95" s="8"/>
      <c r="AK95" s="8"/>
      <c r="AL95" s="8"/>
      <c r="AM95" s="8"/>
      <c r="AN95" s="8"/>
      <c r="AO95" s="8"/>
      <c r="AP95" s="8"/>
      <c r="AQ95" s="8"/>
      <c r="AR95" s="24"/>
      <c r="AS95" s="7"/>
      <c r="AT95" s="7"/>
      <c r="AU95" s="7"/>
      <c r="AV95" s="8"/>
      <c r="AW95" s="8"/>
      <c r="AX95" s="8"/>
      <c r="AY95" s="8"/>
      <c r="AZ95" s="8"/>
      <c r="BA95" s="8"/>
      <c r="BB95" s="24"/>
      <c r="BC95" s="8"/>
      <c r="BD95" s="8"/>
      <c r="BE95" s="8"/>
      <c r="BF95" s="8"/>
      <c r="BG95" s="8"/>
      <c r="BI95" s="76"/>
      <c r="BJ95" s="21"/>
    </row>
    <row r="96" spans="1:62" x14ac:dyDescent="0.25">
      <c r="A96" s="7"/>
      <c r="B96" s="7"/>
      <c r="C96" s="15"/>
      <c r="D96" s="7"/>
      <c r="E96" s="76"/>
      <c r="F96" s="19"/>
      <c r="G96" s="20"/>
      <c r="H96" s="19"/>
      <c r="I96" s="64"/>
      <c r="J96" s="76"/>
      <c r="M96" s="7"/>
      <c r="N96" s="15"/>
      <c r="O96" s="32"/>
      <c r="P96" s="8"/>
      <c r="Q96" s="67"/>
      <c r="S96" s="8"/>
      <c r="T96" s="8"/>
      <c r="V96" s="8"/>
      <c r="W96" s="8"/>
      <c r="X96" s="8"/>
      <c r="Y96" s="8"/>
      <c r="Z96" s="8"/>
      <c r="AA96" s="7"/>
      <c r="AD96" s="25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24"/>
      <c r="AS96" s="7"/>
      <c r="AT96" s="8"/>
      <c r="AU96" s="8"/>
      <c r="AV96" s="8"/>
      <c r="AW96" s="8"/>
      <c r="AX96" s="8"/>
      <c r="AY96" s="8"/>
      <c r="AZ96" s="8"/>
      <c r="BA96" s="8"/>
      <c r="BB96" s="24"/>
      <c r="BC96" s="8"/>
      <c r="BD96" s="8"/>
      <c r="BE96" s="8"/>
      <c r="BF96" s="8"/>
      <c r="BG96" s="8"/>
      <c r="BI96" s="76"/>
    </row>
    <row r="97" spans="1:62" x14ac:dyDescent="0.25">
      <c r="A97" s="7"/>
      <c r="B97" s="7"/>
      <c r="D97" s="7"/>
      <c r="E97" s="76"/>
      <c r="F97" s="2"/>
      <c r="H97" s="2"/>
      <c r="I97" s="64"/>
      <c r="J97" s="76"/>
      <c r="M97" s="7"/>
      <c r="N97" s="15"/>
      <c r="O97" s="2"/>
      <c r="P97" s="8"/>
      <c r="Q97" s="67"/>
      <c r="S97" s="8"/>
      <c r="T97" s="8"/>
      <c r="V97" s="8"/>
      <c r="W97" s="8"/>
      <c r="X97" s="8"/>
      <c r="Y97" s="8"/>
      <c r="Z97" s="8"/>
      <c r="AA97" s="7"/>
      <c r="AD97" s="24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24"/>
      <c r="AS97" s="7"/>
      <c r="AT97" s="8"/>
      <c r="AU97" s="8"/>
      <c r="AV97" s="15"/>
      <c r="AW97" s="8"/>
      <c r="AX97" s="8"/>
      <c r="AY97" s="8"/>
      <c r="AZ97" s="8"/>
      <c r="BA97" s="8"/>
      <c r="BB97" s="24"/>
      <c r="BC97" s="7"/>
      <c r="BD97" s="8"/>
      <c r="BE97" s="8"/>
      <c r="BF97" s="8"/>
      <c r="BG97" s="8"/>
      <c r="BI97" s="76"/>
    </row>
    <row r="98" spans="1:62" x14ac:dyDescent="0.25">
      <c r="A98" s="7"/>
      <c r="B98" s="7"/>
      <c r="D98" s="7"/>
      <c r="E98" s="76"/>
      <c r="F98" s="2"/>
      <c r="H98" s="2"/>
      <c r="I98" s="64"/>
      <c r="J98" s="76"/>
      <c r="M98" s="7"/>
      <c r="N98" s="15"/>
      <c r="O98" s="2"/>
      <c r="P98" s="8"/>
      <c r="Q98" s="67"/>
      <c r="S98" s="8"/>
      <c r="T98" s="8"/>
      <c r="V98" s="8"/>
      <c r="W98" s="8"/>
      <c r="X98" s="8"/>
      <c r="Y98" s="8"/>
      <c r="Z98" s="8"/>
      <c r="AA98" s="7"/>
      <c r="AD98" s="24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24"/>
      <c r="AS98" s="7"/>
      <c r="AT98" s="8"/>
      <c r="AU98" s="8"/>
      <c r="AV98" s="15"/>
      <c r="AW98" s="8"/>
      <c r="AX98" s="8"/>
      <c r="AY98" s="8"/>
      <c r="AZ98" s="8"/>
      <c r="BA98" s="8"/>
      <c r="BB98" s="24"/>
      <c r="BC98" s="7"/>
      <c r="BD98" s="8"/>
      <c r="BE98" s="8"/>
      <c r="BF98" s="8"/>
      <c r="BG98" s="8"/>
      <c r="BI98" s="76"/>
    </row>
    <row r="99" spans="1:62" x14ac:dyDescent="0.25">
      <c r="A99" s="7"/>
      <c r="B99" s="7"/>
      <c r="D99" s="7"/>
      <c r="E99" s="76"/>
      <c r="F99" s="2"/>
      <c r="H99" s="2"/>
      <c r="I99" s="64"/>
      <c r="J99" s="76"/>
      <c r="M99" s="7"/>
      <c r="N99" s="15"/>
      <c r="O99" s="2"/>
      <c r="P99" s="8"/>
      <c r="Q99" s="67"/>
      <c r="S99" s="8"/>
      <c r="T99" s="8"/>
      <c r="V99" s="8"/>
      <c r="W99" s="8"/>
      <c r="X99" s="8"/>
      <c r="Y99" s="8"/>
      <c r="Z99" s="8"/>
      <c r="AA99" s="7"/>
      <c r="AD99" s="24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24"/>
      <c r="AS99" s="7"/>
      <c r="AT99" s="8"/>
      <c r="AU99" s="8"/>
      <c r="AV99" s="15"/>
      <c r="AW99" s="8"/>
      <c r="AX99" s="8"/>
      <c r="AY99" s="8"/>
      <c r="AZ99" s="8"/>
      <c r="BA99" s="8"/>
      <c r="BB99" s="24"/>
      <c r="BC99" s="7"/>
      <c r="BD99" s="8"/>
      <c r="BE99" s="8"/>
      <c r="BF99" s="8"/>
      <c r="BG99" s="8"/>
      <c r="BI99" s="76"/>
    </row>
    <row r="100" spans="1:62" x14ac:dyDescent="0.25">
      <c r="A100" s="7"/>
      <c r="B100" s="7"/>
      <c r="D100" s="7"/>
      <c r="E100" s="81"/>
      <c r="F100" s="2"/>
      <c r="H100" s="2"/>
      <c r="I100" s="64"/>
      <c r="J100" s="81"/>
      <c r="N100" s="79"/>
      <c r="O100" s="2"/>
      <c r="P100" s="8"/>
      <c r="Q100" s="67"/>
      <c r="S100" s="8"/>
      <c r="T100" s="8"/>
      <c r="V100" s="8"/>
      <c r="W100" s="8"/>
      <c r="X100" s="8"/>
      <c r="Y100" s="8"/>
      <c r="Z100" s="8"/>
      <c r="AA100" s="7"/>
      <c r="AD100" s="24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24"/>
      <c r="AS100" s="7"/>
      <c r="AT100" s="8"/>
      <c r="AU100" s="8"/>
      <c r="AV100" s="79"/>
      <c r="AW100" s="8"/>
      <c r="AX100" s="8"/>
      <c r="AY100" s="8"/>
      <c r="AZ100" s="8"/>
      <c r="BA100" s="8"/>
      <c r="BB100" s="24"/>
      <c r="BC100" s="7"/>
      <c r="BD100" s="8"/>
      <c r="BE100" s="8"/>
      <c r="BF100" s="8"/>
      <c r="BG100" s="8"/>
      <c r="BI100" s="81"/>
    </row>
    <row r="101" spans="1:62" ht="15.75" thickBot="1" x14ac:dyDescent="0.3">
      <c r="A101" s="9">
        <f>COUNT(A2:A100)</f>
        <v>0</v>
      </c>
      <c r="B101" s="42"/>
      <c r="C101" s="41" t="e">
        <f>COUNTIF(C2:C100,"Male")/A101</f>
        <v>#DIV/0!</v>
      </c>
      <c r="D101" s="10" t="e">
        <f>MEDIAN(D2:D100)</f>
        <v>#NUM!</v>
      </c>
      <c r="E101" s="11">
        <f>COUNTIF(E2:E100,"Medical")</f>
        <v>0</v>
      </c>
      <c r="F101" s="42"/>
      <c r="G101" s="43"/>
      <c r="H101" s="42"/>
      <c r="I101" s="10">
        <f>COUNTIF(I2:I100,"Home")</f>
        <v>0</v>
      </c>
      <c r="J101" s="11">
        <f>COUNTIF(J2:J100,"Yes")</f>
        <v>0</v>
      </c>
      <c r="K101" s="11">
        <f>COUNTIF(K2:K100,"Yes")</f>
        <v>0</v>
      </c>
      <c r="L101" s="42"/>
      <c r="M101" s="10">
        <f>COUNTIF(M2:M100,"Yes")</f>
        <v>0</v>
      </c>
      <c r="N101" s="10">
        <f>COUNTIF(N2:N100,"Pharmacist")</f>
        <v>0</v>
      </c>
      <c r="O101" s="42"/>
      <c r="P101" s="42"/>
      <c r="Q101" s="68">
        <f>COUNTIF(Q2:Q100,"Within 24 hours")</f>
        <v>0</v>
      </c>
      <c r="R101" s="10">
        <f>COUNTIF(R2:R100,"Paper progress notes")</f>
        <v>0</v>
      </c>
      <c r="S101" s="10"/>
      <c r="T101" s="10">
        <f>COUNTIF(T2:T100,"Yes")</f>
        <v>0</v>
      </c>
      <c r="U101" s="10">
        <f>COUNTIF(U2:U100,"Yes")</f>
        <v>0</v>
      </c>
      <c r="V101" s="10">
        <f t="shared" ref="V101:AA101" si="0">SUM(V2:V100)</f>
        <v>0</v>
      </c>
      <c r="W101" s="10">
        <f t="shared" si="0"/>
        <v>0</v>
      </c>
      <c r="X101" s="10">
        <f t="shared" si="0"/>
        <v>0</v>
      </c>
      <c r="Y101" s="10">
        <f t="shared" si="0"/>
        <v>0</v>
      </c>
      <c r="Z101" s="10">
        <f t="shared" si="0"/>
        <v>0</v>
      </c>
      <c r="AA101" s="10">
        <f t="shared" si="0"/>
        <v>0</v>
      </c>
      <c r="AB101" s="10">
        <f>COUNTIF(AB2:AB100,"Yes")</f>
        <v>0</v>
      </c>
      <c r="AC101" s="10">
        <f>COUNTIF(AC2:AC100,"Yes")</f>
        <v>0</v>
      </c>
      <c r="AD101" s="10">
        <f t="shared" ref="AD101:AO101" si="1">SUM(AD2:AD100)</f>
        <v>0</v>
      </c>
      <c r="AE101" s="10">
        <f t="shared" si="1"/>
        <v>0</v>
      </c>
      <c r="AF101" s="10">
        <f t="shared" si="1"/>
        <v>0</v>
      </c>
      <c r="AG101" s="10">
        <f t="shared" si="1"/>
        <v>0</v>
      </c>
      <c r="AH101" s="10">
        <f t="shared" si="1"/>
        <v>0</v>
      </c>
      <c r="AI101" s="10">
        <f t="shared" si="1"/>
        <v>0</v>
      </c>
      <c r="AJ101" s="10">
        <f t="shared" si="1"/>
        <v>0</v>
      </c>
      <c r="AK101" s="10">
        <f t="shared" si="1"/>
        <v>0</v>
      </c>
      <c r="AL101" s="10">
        <f t="shared" si="1"/>
        <v>0</v>
      </c>
      <c r="AM101" s="10">
        <f t="shared" si="1"/>
        <v>0</v>
      </c>
      <c r="AN101" s="49">
        <f t="shared" si="1"/>
        <v>0</v>
      </c>
      <c r="AO101" s="49">
        <f t="shared" si="1"/>
        <v>0</v>
      </c>
      <c r="AP101" s="49">
        <f>SUM(AP2:AP100)</f>
        <v>0</v>
      </c>
      <c r="AQ101" s="49">
        <f>SUM(AQ2:AQ100)</f>
        <v>0</v>
      </c>
      <c r="AR101" s="10">
        <f>COUNTIF(AR2:AR100,"Yes")</f>
        <v>0</v>
      </c>
      <c r="AS101" s="10">
        <f t="shared" ref="AS101:BA101" si="2">SUM(AS2:AS100)</f>
        <v>0</v>
      </c>
      <c r="AT101" s="10">
        <f t="shared" si="2"/>
        <v>0</v>
      </c>
      <c r="AU101" s="10">
        <f t="shared" si="2"/>
        <v>0</v>
      </c>
      <c r="AV101" s="10">
        <f t="shared" si="2"/>
        <v>0</v>
      </c>
      <c r="AW101" s="10">
        <f t="shared" si="2"/>
        <v>0</v>
      </c>
      <c r="AX101" s="10">
        <f t="shared" si="2"/>
        <v>0</v>
      </c>
      <c r="AY101" s="10">
        <f t="shared" si="2"/>
        <v>0</v>
      </c>
      <c r="AZ101" s="10">
        <f t="shared" si="2"/>
        <v>0</v>
      </c>
      <c r="BA101" s="10">
        <f t="shared" si="2"/>
        <v>0</v>
      </c>
      <c r="BB101" s="10">
        <f>COUNTIF(BB2:BB100,"Yes")</f>
        <v>0</v>
      </c>
      <c r="BC101" s="10">
        <f t="shared" ref="BC101:BH101" si="3">SUM(BC2:BC100)</f>
        <v>0</v>
      </c>
      <c r="BD101" s="10">
        <f t="shared" si="3"/>
        <v>0</v>
      </c>
      <c r="BE101" s="10">
        <f t="shared" si="3"/>
        <v>0</v>
      </c>
      <c r="BF101" s="10">
        <f t="shared" si="3"/>
        <v>0</v>
      </c>
      <c r="BG101" s="10">
        <f t="shared" si="3"/>
        <v>0</v>
      </c>
      <c r="BH101" s="10">
        <f t="shared" si="3"/>
        <v>0</v>
      </c>
      <c r="BI101" s="10">
        <f>COUNTIF(BI2:BI100,"Yes")</f>
        <v>0</v>
      </c>
      <c r="BJ101" s="84"/>
    </row>
    <row r="102" spans="1:62" ht="15.75" thickBot="1" x14ac:dyDescent="0.3">
      <c r="D102" t="e">
        <f>AVERAGE(D2:D100)</f>
        <v>#DIV/0!</v>
      </c>
      <c r="E102" s="41" t="e">
        <f>E101/A101</f>
        <v>#DIV/0!</v>
      </c>
      <c r="J102" s="34" t="e">
        <f>J101/A101</f>
        <v>#DIV/0!</v>
      </c>
      <c r="K102" s="34" t="e">
        <f>K101/A101</f>
        <v>#DIV/0!</v>
      </c>
      <c r="M102" s="34" t="e">
        <f>M101/J101</f>
        <v>#DIV/0!</v>
      </c>
      <c r="N102" s="44" t="e">
        <f>N101/M101</f>
        <v>#DIV/0!</v>
      </c>
      <c r="Q102" s="69" t="e">
        <f>Q101/M101</f>
        <v>#DIV/0!</v>
      </c>
      <c r="R102">
        <f>COUNTIF(R2:R100,"Electronic progress notes")</f>
        <v>0</v>
      </c>
      <c r="T102" s="34" t="e">
        <f>T101/M101</f>
        <v>#DIV/0!</v>
      </c>
      <c r="U102" s="34" t="e">
        <f>U101/T101</f>
        <v>#DIV/0!</v>
      </c>
      <c r="V102">
        <f>COUNTIF(V2:V100,"&gt;0")</f>
        <v>0</v>
      </c>
      <c r="W102" s="34" t="e">
        <f>W101/V101</f>
        <v>#DIV/0!</v>
      </c>
      <c r="X102">
        <f>COUNTIF(X2:X100,"&gt;0")</f>
        <v>0</v>
      </c>
      <c r="Y102" s="34" t="e">
        <f>Y101/X101</f>
        <v>#DIV/0!</v>
      </c>
      <c r="Z102">
        <f>COUNTIF(Z2:Z100,"&gt;0")</f>
        <v>0</v>
      </c>
      <c r="AA102" s="34" t="e">
        <f>AA101/Z101</f>
        <v>#DIV/0!</v>
      </c>
      <c r="AB102" s="61" t="e">
        <f>AB101/M101</f>
        <v>#DIV/0!</v>
      </c>
      <c r="AC102" s="34" t="e">
        <f>AC101/AB101</f>
        <v>#DIV/0!</v>
      </c>
      <c r="AD102" s="34" t="e">
        <f>AD101/(V101+X101)</f>
        <v>#DIV/0!</v>
      </c>
      <c r="AE102" s="34" t="e">
        <f>AE101/X101</f>
        <v>#DIV/0!</v>
      </c>
      <c r="AF102" s="34" t="e">
        <f>AF101/V101</f>
        <v>#DIV/0!</v>
      </c>
      <c r="AG102" s="34" t="e">
        <f>AG101/AF101</f>
        <v>#DIV/0!</v>
      </c>
      <c r="AH102" s="34" t="e">
        <f>AH101/V101</f>
        <v>#DIV/0!</v>
      </c>
      <c r="AI102" s="34" t="e">
        <f>AI101/AH101</f>
        <v>#DIV/0!</v>
      </c>
      <c r="AJ102" s="34" t="e">
        <f>AJ101/X101</f>
        <v>#DIV/0!</v>
      </c>
      <c r="AK102" s="34" t="e">
        <f>AK101/AJ101</f>
        <v>#DIV/0!</v>
      </c>
      <c r="AL102" s="34" t="e">
        <f>AL101/X101</f>
        <v>#DIV/0!</v>
      </c>
      <c r="AM102" s="3"/>
      <c r="AN102" s="3"/>
      <c r="AO102" s="3"/>
      <c r="AP102" s="3"/>
      <c r="AQ102" s="3"/>
      <c r="AR102" s="34" t="e">
        <f>AR101/M101</f>
        <v>#DIV/0!</v>
      </c>
      <c r="AS102">
        <f>COUNTIF(AS2:AS100,"&gt;0")</f>
        <v>0</v>
      </c>
      <c r="AT102">
        <f>COUNTIF(AT2:AT100,"&gt;0")</f>
        <v>0</v>
      </c>
      <c r="AU102">
        <f>COUNTIF(AU2:AU100,"&gt;0")</f>
        <v>0</v>
      </c>
      <c r="AV102">
        <f>COUNTIF(AV2:AV100,"&gt;0")</f>
        <v>0</v>
      </c>
      <c r="AW102">
        <f>COUNTIF(AW2:AW100,"&gt;0")</f>
        <v>0</v>
      </c>
      <c r="AY102">
        <f>COUNTIF(AY2:AY100,"&gt;0")</f>
        <v>0</v>
      </c>
      <c r="AZ102">
        <f>COUNTIF(AZ2:AZ100,"&gt;0")</f>
        <v>0</v>
      </c>
      <c r="BA102">
        <f>COUNTIF(BA2:BA100,"&gt;0")</f>
        <v>0</v>
      </c>
      <c r="BB102" s="34" t="e">
        <f>BB101/'Data Analysis Sheet'!AW11</f>
        <v>#DIV/0!</v>
      </c>
      <c r="BC102">
        <f>COUNTIF(BC2:BC100,"&gt;0")</f>
        <v>0</v>
      </c>
      <c r="BD102">
        <f>COUNTIF(BD2:BD100,"&gt;0")</f>
        <v>0</v>
      </c>
      <c r="BE102">
        <f>COUNTIF(BE2:BE100,"&gt;0")</f>
        <v>0</v>
      </c>
      <c r="BH102" s="15">
        <f>COUNTIF(BH2:BH100,"&gt;0")</f>
        <v>0</v>
      </c>
      <c r="BI102" s="61" t="e">
        <f>BI101/$BB$101</f>
        <v>#DIV/0!</v>
      </c>
    </row>
    <row r="103" spans="1:62" x14ac:dyDescent="0.25">
      <c r="D103" t="e">
        <f>MODE(D2:D100)</f>
        <v>#N/A</v>
      </c>
      <c r="E103" s="45">
        <f>COUNTIF(E2:E101,"Surgical")</f>
        <v>0</v>
      </c>
      <c r="J103">
        <f>COUNTIF(J3:J100,"No")</f>
        <v>0</v>
      </c>
      <c r="M103" s="8"/>
      <c r="N103" s="4">
        <f>COUNTIF(N2:N100,"ED MO")</f>
        <v>0</v>
      </c>
      <c r="R103">
        <f>COUNTIF(R2:R100,"History section of the NIMC")</f>
        <v>0</v>
      </c>
      <c r="V103" t="e">
        <f>MEDIAN(V2:V100)</f>
        <v>#NUM!</v>
      </c>
      <c r="AC103" s="34" t="e">
        <f>AC101/M101</f>
        <v>#DIV/0!</v>
      </c>
      <c r="AF103">
        <f>COUNTIF(AF2:AF100,"&gt;0")</f>
        <v>0</v>
      </c>
      <c r="AH103">
        <f>COUNTIF(AH2:AH100,"&gt;0")</f>
        <v>0</v>
      </c>
      <c r="AJ103">
        <f>COUNTIF(AJ2:AJ100,"&gt;0")</f>
        <v>0</v>
      </c>
      <c r="AL103">
        <f>COUNTIF(AL2:AL100,"&gt;0")</f>
        <v>0</v>
      </c>
      <c r="AS103" t="e">
        <f>MEDIAN(AS2:AS100)</f>
        <v>#NUM!</v>
      </c>
      <c r="AT103" s="36" t="e">
        <f>AT102/AS102</f>
        <v>#DIV/0!</v>
      </c>
      <c r="AU103" s="36" t="e">
        <f>AU102/$AR$101</f>
        <v>#DIV/0!</v>
      </c>
      <c r="AV103" s="36" t="e">
        <f>AV102/$AR$101</f>
        <v>#DIV/0!</v>
      </c>
      <c r="AW103" s="34" t="e">
        <f>AW102/AS102</f>
        <v>#DIV/0!</v>
      </c>
      <c r="BA103" s="34" t="e">
        <f>BA102/AR101</f>
        <v>#DIV/0!</v>
      </c>
      <c r="BB103" s="34"/>
      <c r="BC103" s="34" t="e">
        <f>BC102/BB101</f>
        <v>#DIV/0!</v>
      </c>
      <c r="BD103" s="34" t="e">
        <f>BD102/$BB$101</f>
        <v>#DIV/0!</v>
      </c>
      <c r="BE103" s="34" t="e">
        <f>BE102/$BB$101</f>
        <v>#DIV/0!</v>
      </c>
      <c r="BH103" s="61" t="e">
        <f>BH101/$BB$101</f>
        <v>#DIV/0!</v>
      </c>
    </row>
    <row r="104" spans="1:62" ht="15.75" thickBot="1" x14ac:dyDescent="0.3">
      <c r="E104" s="41" t="e">
        <f>E103/A101</f>
        <v>#DIV/0!</v>
      </c>
      <c r="N104" s="44" t="e">
        <f>N103/M101</f>
        <v>#DIV/0!</v>
      </c>
      <c r="R104">
        <f>COUNTIF(R2:R100,"MMP")</f>
        <v>0</v>
      </c>
      <c r="AF104" s="36" t="e">
        <f>AF103/M101</f>
        <v>#DIV/0!</v>
      </c>
      <c r="AG104" s="36"/>
      <c r="AH104" s="36" t="e">
        <f>AH103/V102</f>
        <v>#DIV/0!</v>
      </c>
      <c r="AI104" s="36"/>
      <c r="AJ104" s="34" t="e">
        <f>AJ103/X102</f>
        <v>#DIV/0!</v>
      </c>
      <c r="AK104" s="3"/>
      <c r="AL104" s="34" t="e">
        <f>AL103/X102</f>
        <v>#DIV/0!</v>
      </c>
      <c r="AM104" s="3"/>
      <c r="AN104" s="3"/>
      <c r="AO104" s="3"/>
      <c r="AP104" s="3"/>
      <c r="AQ104" s="3"/>
      <c r="AS104">
        <f>COUNTIF(AS2:AS100,"&gt;5")</f>
        <v>0</v>
      </c>
      <c r="AV104" s="15"/>
    </row>
    <row r="105" spans="1:62" x14ac:dyDescent="0.25">
      <c r="E105" s="3"/>
      <c r="N105" s="4">
        <f>COUNTIF(N2:N100,"Admitting medical team")</f>
        <v>0</v>
      </c>
      <c r="R105">
        <f>COUNTIF(R2:R100,"Other dedicated form")</f>
        <v>0</v>
      </c>
      <c r="AS105" s="34" t="e">
        <f>AS104/AS102</f>
        <v>#DIV/0!</v>
      </c>
      <c r="AV105" s="15"/>
    </row>
    <row r="106" spans="1:62" x14ac:dyDescent="0.25">
      <c r="N106" s="44" t="e">
        <f>N105/M101</f>
        <v>#DIV/0!</v>
      </c>
      <c r="R106">
        <f>COUNTIF(R2:R100,"Medication table")</f>
        <v>0</v>
      </c>
      <c r="AV106" s="15"/>
    </row>
    <row r="107" spans="1:62" x14ac:dyDescent="0.25">
      <c r="N107" s="4">
        <f>COUNTIF(N2:N100,"Registered nurse")</f>
        <v>0</v>
      </c>
      <c r="R107">
        <f>COUNTIF(R2:R100,"Other")</f>
        <v>0</v>
      </c>
      <c r="AV107" s="15"/>
    </row>
    <row r="108" spans="1:62" x14ac:dyDescent="0.25">
      <c r="C108" s="16"/>
      <c r="N108" s="44" t="e">
        <f>N107/M101</f>
        <v>#DIV/0!</v>
      </c>
      <c r="AV108" s="15"/>
    </row>
    <row r="109" spans="1:62" x14ac:dyDescent="0.25">
      <c r="C109" s="16"/>
      <c r="N109" s="4">
        <f>COUNTIF(N2:N100,"Nurse practitioner")</f>
        <v>0</v>
      </c>
      <c r="AV109" s="15"/>
    </row>
    <row r="110" spans="1:62" x14ac:dyDescent="0.25">
      <c r="C110" s="17"/>
      <c r="N110" s="44" t="e">
        <f>N109/M101</f>
        <v>#DIV/0!</v>
      </c>
      <c r="AV110" s="15"/>
    </row>
    <row r="111" spans="1:62" x14ac:dyDescent="0.25">
      <c r="A111" t="s">
        <v>6</v>
      </c>
      <c r="B111" t="s">
        <v>306</v>
      </c>
      <c r="C111" s="17"/>
      <c r="N111" s="4">
        <f>COUNTIF(N2:N100,"Multidisciplinary team")</f>
        <v>0</v>
      </c>
      <c r="AV111" s="15"/>
    </row>
    <row r="112" spans="1:62" x14ac:dyDescent="0.25">
      <c r="A112" t="s">
        <v>10</v>
      </c>
      <c r="B112" t="s">
        <v>28</v>
      </c>
      <c r="N112" s="44" t="e">
        <f>N111/M101</f>
        <v>#DIV/0!</v>
      </c>
      <c r="AV112" s="15"/>
    </row>
    <row r="113" spans="1:48" x14ac:dyDescent="0.25">
      <c r="N113" s="4">
        <f>COUNTIF(N2:N100,"Other")</f>
        <v>0</v>
      </c>
      <c r="AV113" s="15"/>
    </row>
    <row r="114" spans="1:48" x14ac:dyDescent="0.25">
      <c r="A114" t="s">
        <v>13</v>
      </c>
      <c r="B114" t="s">
        <v>152</v>
      </c>
      <c r="N114" s="44" t="e">
        <f>N113/M101</f>
        <v>#DIV/0!</v>
      </c>
      <c r="AV114" s="15"/>
    </row>
    <row r="115" spans="1:48" x14ac:dyDescent="0.25">
      <c r="A115" t="s">
        <v>265</v>
      </c>
      <c r="B115" t="s">
        <v>12</v>
      </c>
      <c r="AV115" s="15"/>
    </row>
    <row r="116" spans="1:48" x14ac:dyDescent="0.25">
      <c r="A116" t="s">
        <v>11</v>
      </c>
      <c r="B116" t="s">
        <v>63</v>
      </c>
      <c r="AV116" s="15"/>
    </row>
    <row r="117" spans="1:48" x14ac:dyDescent="0.25">
      <c r="A117" t="s">
        <v>266</v>
      </c>
      <c r="B117" t="s">
        <v>61</v>
      </c>
      <c r="AV117" s="15"/>
    </row>
    <row r="118" spans="1:48" x14ac:dyDescent="0.25">
      <c r="A118" t="s">
        <v>267</v>
      </c>
      <c r="B118" t="s">
        <v>62</v>
      </c>
      <c r="AV118" s="15"/>
    </row>
    <row r="119" spans="1:48" x14ac:dyDescent="0.25">
      <c r="A119" t="s">
        <v>268</v>
      </c>
      <c r="B119" s="18" t="s">
        <v>46</v>
      </c>
      <c r="AV119" s="15"/>
    </row>
    <row r="120" spans="1:48" x14ac:dyDescent="0.25">
      <c r="A120" t="s">
        <v>14</v>
      </c>
      <c r="B120" s="18" t="s">
        <v>14</v>
      </c>
      <c r="AV120" s="15"/>
    </row>
    <row r="121" spans="1:48" x14ac:dyDescent="0.25">
      <c r="B121" t="s">
        <v>8</v>
      </c>
      <c r="AV121" s="15"/>
    </row>
    <row r="122" spans="1:48" x14ac:dyDescent="0.25">
      <c r="AV122" s="15"/>
    </row>
    <row r="123" spans="1:48" x14ac:dyDescent="0.25">
      <c r="A123" t="s">
        <v>7</v>
      </c>
      <c r="AV123" s="15"/>
    </row>
    <row r="124" spans="1:48" x14ac:dyDescent="0.25">
      <c r="A124" t="s">
        <v>9</v>
      </c>
      <c r="AV124" s="15"/>
    </row>
    <row r="125" spans="1:48" x14ac:dyDescent="0.25">
      <c r="A125" t="s">
        <v>8</v>
      </c>
      <c r="AV125" s="15"/>
    </row>
    <row r="126" spans="1:48" x14ac:dyDescent="0.25">
      <c r="AV126" s="15"/>
    </row>
    <row r="127" spans="1:48" x14ac:dyDescent="0.25">
      <c r="A127">
        <v>0</v>
      </c>
      <c r="B127" t="b">
        <v>0</v>
      </c>
      <c r="AV127" s="15"/>
    </row>
    <row r="128" spans="1:48" x14ac:dyDescent="0.25">
      <c r="A128">
        <v>1</v>
      </c>
      <c r="B128" t="b">
        <v>1</v>
      </c>
      <c r="AV128" s="15"/>
    </row>
    <row r="129" spans="1:48" x14ac:dyDescent="0.25">
      <c r="AV129" s="15"/>
    </row>
    <row r="130" spans="1:48" x14ac:dyDescent="0.25">
      <c r="A130" t="s">
        <v>93</v>
      </c>
      <c r="AV130" s="15"/>
    </row>
    <row r="131" spans="1:48" x14ac:dyDescent="0.25">
      <c r="A131" t="s">
        <v>94</v>
      </c>
      <c r="AV131" s="15"/>
    </row>
    <row r="132" spans="1:48" x14ac:dyDescent="0.25">
      <c r="A132" t="s">
        <v>96</v>
      </c>
      <c r="AV132" s="15"/>
    </row>
    <row r="133" spans="1:48" x14ac:dyDescent="0.25">
      <c r="A133" t="s">
        <v>95</v>
      </c>
      <c r="AV133" s="15"/>
    </row>
    <row r="134" spans="1:48" x14ac:dyDescent="0.25">
      <c r="AV134" s="15"/>
    </row>
    <row r="135" spans="1:48" x14ac:dyDescent="0.25">
      <c r="A135" t="s">
        <v>25</v>
      </c>
      <c r="AV135" s="15"/>
    </row>
    <row r="136" spans="1:48" x14ac:dyDescent="0.25">
      <c r="A136" t="s">
        <v>17</v>
      </c>
      <c r="AV136" s="15"/>
    </row>
    <row r="137" spans="1:48" x14ac:dyDescent="0.25">
      <c r="AV137" s="15"/>
    </row>
    <row r="138" spans="1:48" x14ac:dyDescent="0.25">
      <c r="AV138" s="15"/>
    </row>
    <row r="139" spans="1:48" x14ac:dyDescent="0.25">
      <c r="AV139" s="15"/>
    </row>
    <row r="140" spans="1:48" x14ac:dyDescent="0.25">
      <c r="AV140" s="15"/>
    </row>
    <row r="141" spans="1:48" x14ac:dyDescent="0.25">
      <c r="AV141" s="15"/>
    </row>
    <row r="142" spans="1:48" x14ac:dyDescent="0.25">
      <c r="AV142" s="15"/>
    </row>
    <row r="143" spans="1:48" x14ac:dyDescent="0.25">
      <c r="AV143" s="15"/>
    </row>
    <row r="144" spans="1:48" x14ac:dyDescent="0.25">
      <c r="AV144" s="15"/>
    </row>
    <row r="145" spans="48:48" x14ac:dyDescent="0.25">
      <c r="AV145" s="15"/>
    </row>
    <row r="146" spans="48:48" x14ac:dyDescent="0.25">
      <c r="AV146" s="15"/>
    </row>
    <row r="147" spans="48:48" x14ac:dyDescent="0.25">
      <c r="AV147" s="15"/>
    </row>
    <row r="148" spans="48:48" x14ac:dyDescent="0.25">
      <c r="AV148" s="15"/>
    </row>
    <row r="149" spans="48:48" x14ac:dyDescent="0.25">
      <c r="AV149" s="15"/>
    </row>
    <row r="150" spans="48:48" x14ac:dyDescent="0.25">
      <c r="AV150" s="15"/>
    </row>
    <row r="151" spans="48:48" x14ac:dyDescent="0.25">
      <c r="AV151" s="15"/>
    </row>
    <row r="152" spans="48:48" x14ac:dyDescent="0.25">
      <c r="AV152" s="15"/>
    </row>
    <row r="153" spans="48:48" x14ac:dyDescent="0.25">
      <c r="AV153" s="15"/>
    </row>
    <row r="154" spans="48:48" x14ac:dyDescent="0.25">
      <c r="AV154" s="15"/>
    </row>
    <row r="155" spans="48:48" x14ac:dyDescent="0.25">
      <c r="AV155" s="15"/>
    </row>
    <row r="156" spans="48:48" x14ac:dyDescent="0.25">
      <c r="AV156" s="15"/>
    </row>
    <row r="157" spans="48:48" x14ac:dyDescent="0.25">
      <c r="AV157" s="15"/>
    </row>
    <row r="158" spans="48:48" x14ac:dyDescent="0.25">
      <c r="AV158" s="15"/>
    </row>
    <row r="159" spans="48:48" x14ac:dyDescent="0.25">
      <c r="AV159" s="15"/>
    </row>
    <row r="160" spans="48:48" x14ac:dyDescent="0.25">
      <c r="AV160" s="15"/>
    </row>
    <row r="161" spans="48:48" x14ac:dyDescent="0.25">
      <c r="AV161" s="15"/>
    </row>
    <row r="162" spans="48:48" x14ac:dyDescent="0.25">
      <c r="AV162" s="15"/>
    </row>
    <row r="163" spans="48:48" x14ac:dyDescent="0.25">
      <c r="AV163" s="15"/>
    </row>
    <row r="164" spans="48:48" x14ac:dyDescent="0.25">
      <c r="AV164" s="15"/>
    </row>
    <row r="165" spans="48:48" x14ac:dyDescent="0.25">
      <c r="AV165" s="15"/>
    </row>
    <row r="166" spans="48:48" x14ac:dyDescent="0.25">
      <c r="AV166" s="15"/>
    </row>
    <row r="167" spans="48:48" x14ac:dyDescent="0.25">
      <c r="AV167" s="15"/>
    </row>
    <row r="168" spans="48:48" x14ac:dyDescent="0.25">
      <c r="AV168" s="15"/>
    </row>
    <row r="169" spans="48:48" x14ac:dyDescent="0.25">
      <c r="AV169" s="15"/>
    </row>
    <row r="170" spans="48:48" x14ac:dyDescent="0.25">
      <c r="AV170" s="15"/>
    </row>
    <row r="171" spans="48:48" x14ac:dyDescent="0.25">
      <c r="AV171" s="15"/>
    </row>
    <row r="172" spans="48:48" x14ac:dyDescent="0.25">
      <c r="AV172" s="15"/>
    </row>
    <row r="173" spans="48:48" x14ac:dyDescent="0.25">
      <c r="AV173" s="15"/>
    </row>
    <row r="174" spans="48:48" x14ac:dyDescent="0.25">
      <c r="AV174" s="15"/>
    </row>
    <row r="175" spans="48:48" x14ac:dyDescent="0.25">
      <c r="AV175" s="15"/>
    </row>
    <row r="176" spans="48:48" x14ac:dyDescent="0.25">
      <c r="AV176" s="15"/>
    </row>
    <row r="177" spans="48:48" x14ac:dyDescent="0.25">
      <c r="AV177" s="15"/>
    </row>
    <row r="178" spans="48:48" x14ac:dyDescent="0.25">
      <c r="AV178" s="15"/>
    </row>
    <row r="179" spans="48:48" x14ac:dyDescent="0.25">
      <c r="AV179" s="15"/>
    </row>
    <row r="180" spans="48:48" x14ac:dyDescent="0.25">
      <c r="AV180" s="15"/>
    </row>
    <row r="181" spans="48:48" x14ac:dyDescent="0.25">
      <c r="AV181" s="15"/>
    </row>
    <row r="182" spans="48:48" x14ac:dyDescent="0.25">
      <c r="AV182" s="15"/>
    </row>
    <row r="183" spans="48:48" x14ac:dyDescent="0.25">
      <c r="AV183" s="15"/>
    </row>
    <row r="184" spans="48:48" x14ac:dyDescent="0.25">
      <c r="AV184" s="15"/>
    </row>
    <row r="185" spans="48:48" x14ac:dyDescent="0.25">
      <c r="AV185" s="15"/>
    </row>
    <row r="186" spans="48:48" x14ac:dyDescent="0.25">
      <c r="AV186" s="15"/>
    </row>
    <row r="187" spans="48:48" x14ac:dyDescent="0.25">
      <c r="AV187" s="15"/>
    </row>
    <row r="188" spans="48:48" x14ac:dyDescent="0.25">
      <c r="AV188" s="15"/>
    </row>
    <row r="189" spans="48:48" x14ac:dyDescent="0.25">
      <c r="AV189" s="15"/>
    </row>
    <row r="190" spans="48:48" x14ac:dyDescent="0.25">
      <c r="AV190" s="15"/>
    </row>
    <row r="191" spans="48:48" x14ac:dyDescent="0.25">
      <c r="AV191" s="15"/>
    </row>
    <row r="192" spans="48:48" x14ac:dyDescent="0.25">
      <c r="AV192" s="15"/>
    </row>
    <row r="193" spans="48:48" x14ac:dyDescent="0.25">
      <c r="AV193" s="15"/>
    </row>
    <row r="194" spans="48:48" x14ac:dyDescent="0.25">
      <c r="AV194" s="15"/>
    </row>
    <row r="195" spans="48:48" x14ac:dyDescent="0.25">
      <c r="AV195" s="15"/>
    </row>
    <row r="196" spans="48:48" x14ac:dyDescent="0.25">
      <c r="AV196" s="15"/>
    </row>
    <row r="197" spans="48:48" x14ac:dyDescent="0.25">
      <c r="AV197" s="15"/>
    </row>
    <row r="198" spans="48:48" x14ac:dyDescent="0.25">
      <c r="AV198" s="15"/>
    </row>
    <row r="199" spans="48:48" x14ac:dyDescent="0.25">
      <c r="AV199" s="15"/>
    </row>
    <row r="200" spans="48:48" x14ac:dyDescent="0.25">
      <c r="AV200" s="15"/>
    </row>
    <row r="201" spans="48:48" x14ac:dyDescent="0.25">
      <c r="AV201" s="15"/>
    </row>
    <row r="202" spans="48:48" x14ac:dyDescent="0.25">
      <c r="AV202" s="15"/>
    </row>
    <row r="203" spans="48:48" x14ac:dyDescent="0.25">
      <c r="AV203" s="15"/>
    </row>
    <row r="204" spans="48:48" x14ac:dyDescent="0.25">
      <c r="AV204" s="15"/>
    </row>
    <row r="205" spans="48:48" x14ac:dyDescent="0.25">
      <c r="AV205" s="15"/>
    </row>
    <row r="206" spans="48:48" x14ac:dyDescent="0.25">
      <c r="AV206" s="15"/>
    </row>
    <row r="207" spans="48:48" x14ac:dyDescent="0.25">
      <c r="AV207" s="15"/>
    </row>
    <row r="208" spans="48:48" x14ac:dyDescent="0.25">
      <c r="AV208" s="15"/>
    </row>
    <row r="209" spans="48:48" x14ac:dyDescent="0.25">
      <c r="AV209" s="15"/>
    </row>
    <row r="210" spans="48:48" x14ac:dyDescent="0.25">
      <c r="AV210" s="15"/>
    </row>
    <row r="211" spans="48:48" x14ac:dyDescent="0.25">
      <c r="AV211" s="15"/>
    </row>
    <row r="212" spans="48:48" x14ac:dyDescent="0.25">
      <c r="AV212" s="15"/>
    </row>
    <row r="213" spans="48:48" x14ac:dyDescent="0.25">
      <c r="AV213" s="15"/>
    </row>
    <row r="214" spans="48:48" x14ac:dyDescent="0.25">
      <c r="AV214" s="15"/>
    </row>
    <row r="215" spans="48:48" x14ac:dyDescent="0.25">
      <c r="AV215" s="15"/>
    </row>
    <row r="216" spans="48:48" x14ac:dyDescent="0.25">
      <c r="AV216" s="15"/>
    </row>
    <row r="217" spans="48:48" x14ac:dyDescent="0.25">
      <c r="AV217" s="15"/>
    </row>
    <row r="218" spans="48:48" x14ac:dyDescent="0.25">
      <c r="AV218" s="15"/>
    </row>
    <row r="219" spans="48:48" x14ac:dyDescent="0.25">
      <c r="AV219" s="15"/>
    </row>
    <row r="220" spans="48:48" x14ac:dyDescent="0.25">
      <c r="AV220" s="15"/>
    </row>
    <row r="221" spans="48:48" x14ac:dyDescent="0.25">
      <c r="AV221" s="15"/>
    </row>
    <row r="222" spans="48:48" x14ac:dyDescent="0.25">
      <c r="AV222" s="15"/>
    </row>
    <row r="223" spans="48:48" x14ac:dyDescent="0.25">
      <c r="AV223" s="15"/>
    </row>
    <row r="224" spans="48:48" x14ac:dyDescent="0.25">
      <c r="AV224" s="15"/>
    </row>
    <row r="225" spans="48:48" x14ac:dyDescent="0.25">
      <c r="AV225" s="15"/>
    </row>
    <row r="226" spans="48:48" x14ac:dyDescent="0.25">
      <c r="AV226" s="15"/>
    </row>
    <row r="227" spans="48:48" x14ac:dyDescent="0.25">
      <c r="AV227" s="15"/>
    </row>
    <row r="228" spans="48:48" x14ac:dyDescent="0.25">
      <c r="AV228" s="15"/>
    </row>
    <row r="229" spans="48:48" x14ac:dyDescent="0.25">
      <c r="AV229" s="15"/>
    </row>
    <row r="230" spans="48:48" x14ac:dyDescent="0.25">
      <c r="AV230" s="15"/>
    </row>
    <row r="231" spans="48:48" x14ac:dyDescent="0.25">
      <c r="AV231" s="15"/>
    </row>
    <row r="232" spans="48:48" x14ac:dyDescent="0.25">
      <c r="AV232" s="15"/>
    </row>
    <row r="233" spans="48:48" x14ac:dyDescent="0.25">
      <c r="AV233" s="15"/>
    </row>
    <row r="234" spans="48:48" x14ac:dyDescent="0.25">
      <c r="AV234" s="15"/>
    </row>
    <row r="235" spans="48:48" x14ac:dyDescent="0.25">
      <c r="AV235" s="15"/>
    </row>
    <row r="236" spans="48:48" x14ac:dyDescent="0.25">
      <c r="AV236" s="15"/>
    </row>
    <row r="237" spans="48:48" x14ac:dyDescent="0.25">
      <c r="AV237" s="15"/>
    </row>
    <row r="238" spans="48:48" x14ac:dyDescent="0.25">
      <c r="AV238" s="15"/>
    </row>
    <row r="239" spans="48:48" x14ac:dyDescent="0.25">
      <c r="AV239" s="15"/>
    </row>
    <row r="240" spans="48:48" x14ac:dyDescent="0.25">
      <c r="AV240" s="15"/>
    </row>
    <row r="241" spans="48:48" x14ac:dyDescent="0.25">
      <c r="AV241" s="15"/>
    </row>
    <row r="242" spans="48:48" x14ac:dyDescent="0.25">
      <c r="AV242" s="15"/>
    </row>
    <row r="243" spans="48:48" x14ac:dyDescent="0.25">
      <c r="AV243" s="15"/>
    </row>
    <row r="244" spans="48:48" x14ac:dyDescent="0.25">
      <c r="AV244" s="15"/>
    </row>
    <row r="245" spans="48:48" x14ac:dyDescent="0.25">
      <c r="AV245" s="15"/>
    </row>
    <row r="246" spans="48:48" x14ac:dyDescent="0.25">
      <c r="AV246" s="15"/>
    </row>
    <row r="247" spans="48:48" x14ac:dyDescent="0.25">
      <c r="AV247" s="15"/>
    </row>
    <row r="248" spans="48:48" x14ac:dyDescent="0.25">
      <c r="AV248" s="15"/>
    </row>
    <row r="249" spans="48:48" x14ac:dyDescent="0.25">
      <c r="AV249" s="15"/>
    </row>
    <row r="250" spans="48:48" x14ac:dyDescent="0.25">
      <c r="AV250" s="15"/>
    </row>
    <row r="251" spans="48:48" x14ac:dyDescent="0.25">
      <c r="AV251" s="15"/>
    </row>
    <row r="252" spans="48:48" x14ac:dyDescent="0.25">
      <c r="AV252" s="15"/>
    </row>
    <row r="253" spans="48:48" x14ac:dyDescent="0.25">
      <c r="AV253" s="15"/>
    </row>
    <row r="254" spans="48:48" x14ac:dyDescent="0.25">
      <c r="AV254" s="15"/>
    </row>
    <row r="255" spans="48:48" x14ac:dyDescent="0.25">
      <c r="AV255" s="15"/>
    </row>
    <row r="256" spans="48:48" x14ac:dyDescent="0.25">
      <c r="AV256" s="15"/>
    </row>
    <row r="257" spans="48:48" x14ac:dyDescent="0.25">
      <c r="AV257" s="15"/>
    </row>
    <row r="258" spans="48:48" x14ac:dyDescent="0.25">
      <c r="AV258" s="15"/>
    </row>
    <row r="259" spans="48:48" x14ac:dyDescent="0.25">
      <c r="AV259" s="15"/>
    </row>
    <row r="260" spans="48:48" x14ac:dyDescent="0.25">
      <c r="AV260" s="15"/>
    </row>
    <row r="261" spans="48:48" x14ac:dyDescent="0.25">
      <c r="AV261" s="15"/>
    </row>
    <row r="262" spans="48:48" x14ac:dyDescent="0.25">
      <c r="AV262" s="15"/>
    </row>
    <row r="263" spans="48:48" x14ac:dyDescent="0.25">
      <c r="AV263" s="15"/>
    </row>
    <row r="264" spans="48:48" x14ac:dyDescent="0.25">
      <c r="AV264" s="15"/>
    </row>
    <row r="265" spans="48:48" x14ac:dyDescent="0.25">
      <c r="AV265" s="15"/>
    </row>
    <row r="266" spans="48:48" x14ac:dyDescent="0.25">
      <c r="AV266" s="15"/>
    </row>
    <row r="267" spans="48:48" x14ac:dyDescent="0.25">
      <c r="AV267" s="15"/>
    </row>
    <row r="268" spans="48:48" x14ac:dyDescent="0.25">
      <c r="AV268" s="15"/>
    </row>
    <row r="269" spans="48:48" x14ac:dyDescent="0.25">
      <c r="AV269" s="15"/>
    </row>
    <row r="270" spans="48:48" x14ac:dyDescent="0.25">
      <c r="AV270" s="15"/>
    </row>
    <row r="271" spans="48:48" x14ac:dyDescent="0.25">
      <c r="AV271" s="15"/>
    </row>
    <row r="272" spans="48:48" x14ac:dyDescent="0.25">
      <c r="AV272" s="15"/>
    </row>
    <row r="273" spans="48:48" x14ac:dyDescent="0.25">
      <c r="AV273" s="15"/>
    </row>
    <row r="274" spans="48:48" x14ac:dyDescent="0.25">
      <c r="AV274" s="15"/>
    </row>
    <row r="275" spans="48:48" x14ac:dyDescent="0.25">
      <c r="AV275" s="15"/>
    </row>
    <row r="276" spans="48:48" x14ac:dyDescent="0.25">
      <c r="AV276" s="15"/>
    </row>
    <row r="277" spans="48:48" x14ac:dyDescent="0.25">
      <c r="AV277" s="15"/>
    </row>
    <row r="278" spans="48:48" x14ac:dyDescent="0.25">
      <c r="AV278" s="15"/>
    </row>
    <row r="279" spans="48:48" x14ac:dyDescent="0.25">
      <c r="AV279" s="15"/>
    </row>
    <row r="280" spans="48:48" x14ac:dyDescent="0.25">
      <c r="AV280" s="15"/>
    </row>
    <row r="281" spans="48:48" x14ac:dyDescent="0.25">
      <c r="AV281" s="15"/>
    </row>
    <row r="282" spans="48:48" x14ac:dyDescent="0.25">
      <c r="AV282" s="15"/>
    </row>
    <row r="283" spans="48:48" x14ac:dyDescent="0.25">
      <c r="AV283" s="15"/>
    </row>
    <row r="284" spans="48:48" x14ac:dyDescent="0.25">
      <c r="AV284" s="15"/>
    </row>
    <row r="285" spans="48:48" x14ac:dyDescent="0.25">
      <c r="AV285" s="15"/>
    </row>
    <row r="286" spans="48:48" x14ac:dyDescent="0.25">
      <c r="AV286" s="15"/>
    </row>
    <row r="287" spans="48:48" x14ac:dyDescent="0.25">
      <c r="AV287" s="15"/>
    </row>
    <row r="288" spans="48:48" x14ac:dyDescent="0.25">
      <c r="AV288" s="15"/>
    </row>
    <row r="289" spans="48:48" x14ac:dyDescent="0.25">
      <c r="AV289" s="15"/>
    </row>
    <row r="290" spans="48:48" x14ac:dyDescent="0.25">
      <c r="AV290" s="15"/>
    </row>
    <row r="291" spans="48:48" x14ac:dyDescent="0.25">
      <c r="AV291" s="15"/>
    </row>
    <row r="292" spans="48:48" x14ac:dyDescent="0.25">
      <c r="AV292" s="15"/>
    </row>
    <row r="293" spans="48:48" x14ac:dyDescent="0.25">
      <c r="AV293" s="15"/>
    </row>
    <row r="294" spans="48:48" x14ac:dyDescent="0.25">
      <c r="AV294" s="15"/>
    </row>
    <row r="295" spans="48:48" x14ac:dyDescent="0.25">
      <c r="AV295" s="15"/>
    </row>
    <row r="296" spans="48:48" x14ac:dyDescent="0.25">
      <c r="AV296" s="15"/>
    </row>
    <row r="297" spans="48:48" x14ac:dyDescent="0.25">
      <c r="AV297" s="15"/>
    </row>
    <row r="298" spans="48:48" x14ac:dyDescent="0.25">
      <c r="AV298" s="15"/>
    </row>
    <row r="299" spans="48:48" x14ac:dyDescent="0.25">
      <c r="AV299" s="15"/>
    </row>
    <row r="300" spans="48:48" x14ac:dyDescent="0.25">
      <c r="AV300" s="15"/>
    </row>
    <row r="301" spans="48:48" x14ac:dyDescent="0.25">
      <c r="AV301" s="15"/>
    </row>
    <row r="302" spans="48:48" x14ac:dyDescent="0.25">
      <c r="AV302" s="15"/>
    </row>
    <row r="303" spans="48:48" x14ac:dyDescent="0.25">
      <c r="AV303" s="15"/>
    </row>
    <row r="304" spans="48:48" x14ac:dyDescent="0.25">
      <c r="AV304" s="15"/>
    </row>
    <row r="305" spans="48:48" x14ac:dyDescent="0.25">
      <c r="AV305" s="15"/>
    </row>
    <row r="306" spans="48:48" x14ac:dyDescent="0.25">
      <c r="AV306" s="15"/>
    </row>
    <row r="307" spans="48:48" x14ac:dyDescent="0.25">
      <c r="AV307" s="15"/>
    </row>
    <row r="308" spans="48:48" x14ac:dyDescent="0.25">
      <c r="AV308" s="15"/>
    </row>
    <row r="309" spans="48:48" x14ac:dyDescent="0.25">
      <c r="AV309" s="15"/>
    </row>
    <row r="310" spans="48:48" x14ac:dyDescent="0.25">
      <c r="AV310" s="15"/>
    </row>
    <row r="311" spans="48:48" x14ac:dyDescent="0.25">
      <c r="AV311" s="15"/>
    </row>
    <row r="312" spans="48:48" x14ac:dyDescent="0.25">
      <c r="AV312" s="15"/>
    </row>
    <row r="313" spans="48:48" x14ac:dyDescent="0.25">
      <c r="AV313" s="15"/>
    </row>
    <row r="314" spans="48:48" x14ac:dyDescent="0.25">
      <c r="AV314" s="15"/>
    </row>
    <row r="315" spans="48:48" x14ac:dyDescent="0.25">
      <c r="AV315" s="15"/>
    </row>
    <row r="316" spans="48:48" x14ac:dyDescent="0.25">
      <c r="AV316" s="15"/>
    </row>
    <row r="317" spans="48:48" x14ac:dyDescent="0.25">
      <c r="AV317" s="15"/>
    </row>
    <row r="318" spans="48:48" x14ac:dyDescent="0.25">
      <c r="AV318" s="15"/>
    </row>
    <row r="319" spans="48:48" x14ac:dyDescent="0.25">
      <c r="AV319" s="15"/>
    </row>
    <row r="320" spans="48:48" x14ac:dyDescent="0.25">
      <c r="AV320" s="15"/>
    </row>
    <row r="321" spans="48:48" x14ac:dyDescent="0.25">
      <c r="AV321" s="15"/>
    </row>
    <row r="322" spans="48:48" x14ac:dyDescent="0.25">
      <c r="AV322" s="15"/>
    </row>
    <row r="323" spans="48:48" x14ac:dyDescent="0.25">
      <c r="AV323" s="15"/>
    </row>
    <row r="324" spans="48:48" x14ac:dyDescent="0.25">
      <c r="AV324" s="15"/>
    </row>
    <row r="325" spans="48:48" x14ac:dyDescent="0.25">
      <c r="AV325" s="15"/>
    </row>
    <row r="326" spans="48:48" x14ac:dyDescent="0.25">
      <c r="AV326" s="15"/>
    </row>
    <row r="327" spans="48:48" x14ac:dyDescent="0.25">
      <c r="AV327" s="15"/>
    </row>
    <row r="328" spans="48:48" x14ac:dyDescent="0.25">
      <c r="AV328" s="15"/>
    </row>
    <row r="329" spans="48:48" x14ac:dyDescent="0.25">
      <c r="AV329" s="15"/>
    </row>
    <row r="330" spans="48:48" x14ac:dyDescent="0.25">
      <c r="AV330" s="15"/>
    </row>
    <row r="331" spans="48:48" x14ac:dyDescent="0.25">
      <c r="AV331" s="15"/>
    </row>
    <row r="332" spans="48:48" x14ac:dyDescent="0.25">
      <c r="AV332" s="15"/>
    </row>
    <row r="333" spans="48:48" x14ac:dyDescent="0.25">
      <c r="AV333" s="15"/>
    </row>
    <row r="334" spans="48:48" x14ac:dyDescent="0.25">
      <c r="AV334" s="15"/>
    </row>
    <row r="335" spans="48:48" x14ac:dyDescent="0.25">
      <c r="AV335" s="15"/>
    </row>
    <row r="336" spans="48:48" x14ac:dyDescent="0.25">
      <c r="AV336" s="15"/>
    </row>
    <row r="337" spans="48:48" x14ac:dyDescent="0.25">
      <c r="AV337" s="15"/>
    </row>
    <row r="338" spans="48:48" x14ac:dyDescent="0.25">
      <c r="AV338" s="15"/>
    </row>
    <row r="339" spans="48:48" x14ac:dyDescent="0.25">
      <c r="AV339" s="15"/>
    </row>
    <row r="340" spans="48:48" x14ac:dyDescent="0.25">
      <c r="AV340" s="15"/>
    </row>
    <row r="341" spans="48:48" x14ac:dyDescent="0.25">
      <c r="AV341" s="15"/>
    </row>
    <row r="342" spans="48:48" x14ac:dyDescent="0.25">
      <c r="AV342" s="15"/>
    </row>
    <row r="343" spans="48:48" x14ac:dyDescent="0.25">
      <c r="AV343" s="15"/>
    </row>
    <row r="344" spans="48:48" x14ac:dyDescent="0.25">
      <c r="AV344" s="15"/>
    </row>
    <row r="345" spans="48:48" x14ac:dyDescent="0.25">
      <c r="AV345" s="15"/>
    </row>
    <row r="346" spans="48:48" x14ac:dyDescent="0.25">
      <c r="AV346" s="15"/>
    </row>
    <row r="347" spans="48:48" x14ac:dyDescent="0.25">
      <c r="AV347" s="15"/>
    </row>
    <row r="348" spans="48:48" x14ac:dyDescent="0.25">
      <c r="AV348" s="15"/>
    </row>
    <row r="349" spans="48:48" x14ac:dyDescent="0.25">
      <c r="AV349" s="15"/>
    </row>
    <row r="350" spans="48:48" x14ac:dyDescent="0.25">
      <c r="AV350" s="15"/>
    </row>
    <row r="351" spans="48:48" x14ac:dyDescent="0.25">
      <c r="AV351" s="15"/>
    </row>
    <row r="352" spans="48:48" x14ac:dyDescent="0.25">
      <c r="AV352" s="15"/>
    </row>
    <row r="353" spans="48:48" x14ac:dyDescent="0.25">
      <c r="AV353" s="15"/>
    </row>
    <row r="354" spans="48:48" x14ac:dyDescent="0.25">
      <c r="AV354" s="15"/>
    </row>
    <row r="355" spans="48:48" x14ac:dyDescent="0.25">
      <c r="AV355" s="15"/>
    </row>
    <row r="356" spans="48:48" x14ac:dyDescent="0.25">
      <c r="AV356" s="15"/>
    </row>
    <row r="357" spans="48:48" x14ac:dyDescent="0.25">
      <c r="AV357" s="15"/>
    </row>
    <row r="358" spans="48:48" x14ac:dyDescent="0.25">
      <c r="AV358" s="15"/>
    </row>
    <row r="359" spans="48:48" x14ac:dyDescent="0.25">
      <c r="AV359" s="15"/>
    </row>
    <row r="360" spans="48:48" x14ac:dyDescent="0.25">
      <c r="AV360" s="15"/>
    </row>
    <row r="361" spans="48:48" x14ac:dyDescent="0.25">
      <c r="AV361" s="15"/>
    </row>
    <row r="362" spans="48:48" x14ac:dyDescent="0.25">
      <c r="AV362" s="15"/>
    </row>
    <row r="363" spans="48:48" x14ac:dyDescent="0.25">
      <c r="AV363" s="15"/>
    </row>
    <row r="364" spans="48:48" x14ac:dyDescent="0.25">
      <c r="AV364" s="15"/>
    </row>
  </sheetData>
  <dataValidations count="9">
    <dataValidation type="whole" operator="lessThan" allowBlank="1" showInputMessage="1" showErrorMessage="1" sqref="AW20:AW100 AY20:AY100 V19:X100 Z19:Z100 AF19:AQ100 AS19:BA19">
      <formula1>50</formula1>
    </dataValidation>
    <dataValidation type="list" allowBlank="1" showInputMessage="1" showErrorMessage="1" sqref="BI2:BI100 AR2:AR100 M2:M100 T2:T100 AB2:AB100 J2:K100">
      <formula1>$A$123:$A$124</formula1>
    </dataValidation>
    <dataValidation type="list" allowBlank="1" showInputMessage="1" showErrorMessage="1" sqref="L2:L100 R2:R100">
      <formula1>$B$114:$B$120</formula1>
    </dataValidation>
    <dataValidation type="list" allowBlank="1" showInputMessage="1" showErrorMessage="1" sqref="I2:I100">
      <formula1>$A$130:$A$133</formula1>
    </dataValidation>
    <dataValidation type="list" showInputMessage="1" showErrorMessage="1" sqref="C2:C100">
      <formula1>$A$111:$A$112</formula1>
    </dataValidation>
    <dataValidation type="list" allowBlank="1" showInputMessage="1" showErrorMessage="1" sqref="Q2:Q100">
      <formula1>$B$111:$B$112</formula1>
    </dataValidation>
    <dataValidation type="list" allowBlank="1" showInputMessage="1" showErrorMessage="1" sqref="U2:U100 AC2:AC100 BB2:BB100">
      <formula1>$A$123:$A$125</formula1>
    </dataValidation>
    <dataValidation type="list" allowBlank="1" showInputMessage="1" showErrorMessage="1" sqref="N2:N100">
      <formula1>$A$114:$A$120</formula1>
    </dataValidation>
    <dataValidation type="list" allowBlank="1" showInputMessage="1" showErrorMessage="1" sqref="E2:E100">
      <formula1>$A$135:$A$136</formula1>
    </dataValidation>
  </dataValidation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1"/>
  <sheetViews>
    <sheetView workbookViewId="0">
      <selection activeCell="C101" sqref="C101"/>
    </sheetView>
  </sheetViews>
  <sheetFormatPr defaultColWidth="8.85546875" defaultRowHeight="15" x14ac:dyDescent="0.25"/>
  <cols>
    <col min="1" max="2" width="9.7109375" customWidth="1"/>
    <col min="3" max="3" width="10.7109375" style="38" customWidth="1"/>
    <col min="4" max="5" width="17.42578125" style="7" customWidth="1"/>
    <col min="6" max="7" width="19.42578125" style="7" customWidth="1"/>
    <col min="8" max="9" width="17.85546875" style="7" customWidth="1"/>
    <col min="10" max="10" width="17.42578125" style="7" customWidth="1"/>
    <col min="11" max="12" width="17.85546875" style="7" customWidth="1"/>
    <col min="13" max="13" width="14.42578125" customWidth="1"/>
    <col min="14" max="14" width="17.85546875" style="7" customWidth="1"/>
    <col min="15" max="15" width="19.7109375" style="7" customWidth="1"/>
    <col min="16" max="16" width="18.42578125" style="7" customWidth="1"/>
    <col min="17" max="17" width="22.85546875" customWidth="1"/>
    <col min="18" max="18" width="13.140625" customWidth="1"/>
    <col min="19" max="19" width="11.28515625" customWidth="1"/>
    <col min="20" max="20" width="18.85546875" customWidth="1"/>
    <col min="21" max="21" width="20" customWidth="1"/>
    <col min="22" max="22" width="20.140625" customWidth="1"/>
    <col min="23" max="23" width="18.7109375" customWidth="1"/>
    <col min="24" max="24" width="23.42578125" customWidth="1"/>
    <col min="25" max="25" width="32" customWidth="1"/>
    <col min="26" max="30" width="18.28515625" customWidth="1"/>
    <col min="31" max="31" width="19.140625" customWidth="1"/>
    <col min="32" max="34" width="18.28515625" customWidth="1"/>
    <col min="35" max="35" width="19.42578125" customWidth="1"/>
    <col min="36" max="36" width="20.28515625" customWidth="1"/>
    <col min="37" max="37" width="15" style="15" customWidth="1"/>
    <col min="38" max="39" width="14.42578125" style="15" bestFit="1" customWidth="1"/>
    <col min="40" max="40" width="12.7109375" customWidth="1"/>
    <col min="41" max="43" width="14.42578125" customWidth="1"/>
    <col min="44" max="44" width="12.42578125" customWidth="1"/>
    <col min="45" max="45" width="17.85546875" customWidth="1"/>
    <col min="46" max="47" width="17.42578125" customWidth="1"/>
    <col min="48" max="48" width="15.28515625" customWidth="1"/>
  </cols>
  <sheetData>
    <row r="1" spans="1:48" ht="105.75" thickBot="1" x14ac:dyDescent="0.3">
      <c r="A1" s="71" t="s">
        <v>123</v>
      </c>
      <c r="B1" s="71" t="s">
        <v>124</v>
      </c>
      <c r="C1" s="72" t="s">
        <v>3</v>
      </c>
      <c r="D1" s="26" t="s">
        <v>101</v>
      </c>
      <c r="E1" s="26" t="s">
        <v>30</v>
      </c>
      <c r="F1" s="26" t="s">
        <v>102</v>
      </c>
      <c r="G1" s="26" t="s">
        <v>31</v>
      </c>
      <c r="H1" s="26" t="s">
        <v>157</v>
      </c>
      <c r="I1" s="26" t="s">
        <v>103</v>
      </c>
      <c r="J1" s="26" t="s">
        <v>104</v>
      </c>
      <c r="K1" s="26" t="s">
        <v>169</v>
      </c>
      <c r="L1" s="26" t="s">
        <v>55</v>
      </c>
      <c r="M1" s="26" t="s">
        <v>105</v>
      </c>
      <c r="N1" s="26" t="s">
        <v>170</v>
      </c>
      <c r="O1" s="26" t="s">
        <v>54</v>
      </c>
      <c r="P1" s="26" t="s">
        <v>106</v>
      </c>
      <c r="Q1" s="26" t="s">
        <v>32</v>
      </c>
      <c r="R1" s="26" t="s">
        <v>168</v>
      </c>
      <c r="S1" s="26" t="s">
        <v>167</v>
      </c>
      <c r="T1" s="29" t="s">
        <v>272</v>
      </c>
      <c r="U1" s="29" t="s">
        <v>269</v>
      </c>
      <c r="V1" s="29" t="s">
        <v>298</v>
      </c>
      <c r="W1" s="29" t="s">
        <v>264</v>
      </c>
      <c r="X1" s="29" t="s">
        <v>301</v>
      </c>
      <c r="Y1" s="29" t="s">
        <v>261</v>
      </c>
      <c r="Z1" s="29" t="s">
        <v>271</v>
      </c>
      <c r="AA1" s="29" t="s">
        <v>273</v>
      </c>
      <c r="AB1" s="29" t="s">
        <v>274</v>
      </c>
      <c r="AC1" s="29" t="s">
        <v>275</v>
      </c>
      <c r="AD1" s="29" t="s">
        <v>219</v>
      </c>
      <c r="AE1" s="29" t="s">
        <v>276</v>
      </c>
      <c r="AF1" s="29" t="s">
        <v>220</v>
      </c>
      <c r="AG1" s="29" t="s">
        <v>221</v>
      </c>
      <c r="AH1" s="29" t="s">
        <v>222</v>
      </c>
      <c r="AI1" s="29" t="s">
        <v>223</v>
      </c>
      <c r="AJ1" s="31" t="s">
        <v>107</v>
      </c>
      <c r="AK1" s="31" t="s">
        <v>224</v>
      </c>
      <c r="AL1" s="31" t="s">
        <v>217</v>
      </c>
      <c r="AM1" s="31" t="s">
        <v>218</v>
      </c>
      <c r="AN1" s="31" t="s">
        <v>234</v>
      </c>
      <c r="AO1" s="31" t="s">
        <v>225</v>
      </c>
      <c r="AP1" s="31" t="s">
        <v>226</v>
      </c>
      <c r="AQ1" s="31" t="s">
        <v>236</v>
      </c>
      <c r="AR1" s="31" t="s">
        <v>99</v>
      </c>
      <c r="AS1" s="31" t="s">
        <v>245</v>
      </c>
      <c r="AT1" s="31" t="s">
        <v>246</v>
      </c>
      <c r="AU1" s="31" t="s">
        <v>247</v>
      </c>
      <c r="AV1" s="31" t="s">
        <v>98</v>
      </c>
    </row>
    <row r="2" spans="1:48" x14ac:dyDescent="0.25">
      <c r="A2" s="5">
        <f>COUNTIFS('Data Entry Sheet'!C20,"Male",'Data Entry Sheet'!E2,"Medical")</f>
        <v>0</v>
      </c>
      <c r="B2" s="5">
        <f>COUNTIFS('Data Entry Sheet'!C20,"Male",'Data Entry Sheet'!E2,"Surgical")</f>
        <v>0</v>
      </c>
      <c r="C2" s="22">
        <f>'Data Entry Sheet'!H2-'Data Entry Sheet'!F2</f>
        <v>0</v>
      </c>
      <c r="D2" s="5">
        <f>COUNTIFS('Data Analysis Sheet'!I2,1,'Data Entry Sheet'!T2,"Yes")</f>
        <v>0</v>
      </c>
      <c r="E2" s="52">
        <f>COUNTIFS('Data Entry Sheet'!T2,"Yes",'Data Analysis Sheet'!R2,1)</f>
        <v>0</v>
      </c>
      <c r="F2" s="5">
        <f>COUNTIFS('Data Analysis Sheet'!D2,1,'Data Entry Sheet'!U2,"Yes")</f>
        <v>0</v>
      </c>
      <c r="G2" s="52">
        <f>COUNTIFS('Data Analysis Sheet'!E2,1,'Data Entry Sheet'!U2,"Yes")</f>
        <v>0</v>
      </c>
      <c r="H2" s="5">
        <f>IF(AND('Data Entry Sheet'!V2='Data Entry Sheet'!W2,'Data Entry Sheet'!V2&gt;0),1,0)</f>
        <v>0</v>
      </c>
      <c r="I2" s="5">
        <f>COUNTIFS('Data Analysis Sheet'!H2,1,'Data Entry Sheet'!Q2,"Less than 24 hours")</f>
        <v>0</v>
      </c>
      <c r="J2" s="5">
        <f>IF(AND('Data Entry Sheet'!X2='Data Entry Sheet'!Y2,'Data Entry Sheet'!X2&gt;0),1,0)</f>
        <v>0</v>
      </c>
      <c r="K2" s="5">
        <f>COUNTIFS('Data Analysis Sheet'!J2,1,'Data Entry Sheet'!Q2,"Less than 24 hours")</f>
        <v>0</v>
      </c>
      <c r="L2" s="52">
        <f>IF(OR('Data Entry Sheet'!X2=0,'Data Analysis Sheet'!K2=1),1,0)</f>
        <v>1</v>
      </c>
      <c r="M2" s="5">
        <f>IF(AND('Data Entry Sheet'!Z2='Data Entry Sheet'!AA2,'Data Entry Sheet'!Z2&gt;0),1,0)</f>
        <v>0</v>
      </c>
      <c r="N2" s="5">
        <f>COUNTIFS('Data Analysis Sheet'!M2,1,'Data Entry Sheet'!Q2,"Less than 24 hours")</f>
        <v>0</v>
      </c>
      <c r="O2" s="52">
        <f>IF(OR('Data Entry Sheet'!Z2=0,'Data Analysis Sheet'!N2=1),1,0)</f>
        <v>1</v>
      </c>
      <c r="P2" s="5">
        <f>COUNTIFS('Data Analysis Sheet'!F2,1,'Data Entry Sheet'!AC2,"yes")</f>
        <v>0</v>
      </c>
      <c r="Q2" s="52">
        <f>COUNTIFS('Data Analysis Sheet'!G2,1,'Data Entry Sheet'!AC2,"yes")</f>
        <v>0</v>
      </c>
      <c r="R2" s="50">
        <f>COUNTIFS('Data Analysis Sheet'!O2,1,'Data Analysis Sheet'!L2,1,'Data Analysis Sheet'!I2,1)</f>
        <v>0</v>
      </c>
      <c r="S2" s="5">
        <f>'Data Analysis Sheet'!I2+'Data Analysis Sheet'!K2+'Data Analysis Sheet'!N2</f>
        <v>0</v>
      </c>
      <c r="T2" s="5">
        <f>'Data Entry Sheet'!AF2-'Data Entry Sheet'!AG2</f>
        <v>0</v>
      </c>
      <c r="U2" s="5">
        <f>'Data Entry Sheet'!AH2-'Data Entry Sheet'!AI2</f>
        <v>0</v>
      </c>
      <c r="V2" s="5">
        <f>'Data Entry Sheet'!AF2+'Data Entry Sheet'!AH2</f>
        <v>0</v>
      </c>
      <c r="W2" s="5">
        <f>'Data Analysis Sheet'!T2+'Data Analysis Sheet'!U2</f>
        <v>0</v>
      </c>
      <c r="X2" s="5">
        <f>'Data Entry Sheet'!V2-'Data Entry Sheet'!W2</f>
        <v>0</v>
      </c>
      <c r="Y2" s="5">
        <f>COUNTIFS('Data Analysis Sheet'!W2,0,'Data Analysis Sheet'!X2,"&gt;0")</f>
        <v>0</v>
      </c>
      <c r="Z2" s="5">
        <f>'Data Entry Sheet'!AJ2-'Data Entry Sheet'!AK2</f>
        <v>0</v>
      </c>
      <c r="AA2" s="5">
        <f>'Data Entry Sheet'!AL2-'Data Entry Sheet'!AM2</f>
        <v>0</v>
      </c>
      <c r="AB2" s="5">
        <f>'Data Entry Sheet'!AN2-'Data Entry Sheet'!AO2</f>
        <v>0</v>
      </c>
      <c r="AC2" s="5">
        <f>'Data Entry Sheet'!AP2-'Data Entry Sheet'!AQ2</f>
        <v>0</v>
      </c>
      <c r="AD2" s="5">
        <f>'Data Entry Sheet'!AF2+'Data Entry Sheet'!AJ2+'Data Entry Sheet'!AN2</f>
        <v>0</v>
      </c>
      <c r="AE2" s="5">
        <f>'Data Entry Sheet'!AH2+'Data Entry Sheet'!AL2+'Data Entry Sheet'!AP2</f>
        <v>0</v>
      </c>
      <c r="AF2" s="5">
        <f>'Data Analysis Sheet'!AD2+'Data Analysis Sheet'!AE2</f>
        <v>0</v>
      </c>
      <c r="AG2" s="5">
        <f>'Data Analysis Sheet'!T2+'Data Analysis Sheet'!Z2+'Data Analysis Sheet'!AB2</f>
        <v>0</v>
      </c>
      <c r="AH2" s="5">
        <f>'Data Analysis Sheet'!U2+'Data Entry Sheet'!AM2+'Data Entry Sheet'!AQ2</f>
        <v>0</v>
      </c>
      <c r="AI2" s="5">
        <f>'Data Analysis Sheet'!AG2+'Data Analysis Sheet'!AH2</f>
        <v>0</v>
      </c>
      <c r="AJ2" s="6">
        <f>'Data Entry Sheet'!AW2+'Data Entry Sheet'!AY2</f>
        <v>0</v>
      </c>
      <c r="AK2" s="6">
        <f>COUNTIF('Data Entry Sheet'!AT2:AV2,"&gt;0")</f>
        <v>0</v>
      </c>
      <c r="AL2" s="6">
        <f>'Data Analysis Sheet'!AK2+'Data Analysis Sheet'!V2</f>
        <v>0</v>
      </c>
      <c r="AM2" s="6" t="b">
        <f>AND('Data Analysis Sheet'!AK2&gt;0,'Data Analysis Sheet'!W2)</f>
        <v>0</v>
      </c>
      <c r="AN2" s="6">
        <f>IF(AND('Data Entry Sheet'!AW2='Data Entry Sheet'!AX2,'Data Entry Sheet'!AW2&gt;0),1,0)</f>
        <v>0</v>
      </c>
      <c r="AO2" s="6">
        <f>IF(AND('Data Entry Sheet'!AY2='Data Entry Sheet'!AZ2,'Data Entry Sheet'!AY2&gt;0),1,0)</f>
        <v>0</v>
      </c>
      <c r="AP2" s="6" t="b">
        <f>OR((AND('Data Analysis Sheet'!AN2=1,'Data Analysis Sheet'!AO2=1)),(AND('Data Analysis Sheet'!AN2=1,'Data Entry Sheet'!AY2=0)),(AND('Data Analysis Sheet'!AO2=1,'Data Entry Sheet'!AW2=0)))</f>
        <v>0</v>
      </c>
      <c r="AQ2" s="6">
        <f>IF(AND(('Data Entry Sheet'!AW2+'Data Entry Sheet'!AY2)='Data Entry Sheet'!BA2,('Data Entry Sheet'!AW2+'Data Entry Sheet'!AY2)&gt;0),1,0)</f>
        <v>0</v>
      </c>
      <c r="AR2" s="6">
        <f>COUNTIFS('Data Entry Sheet'!AS2,"&gt;5",'Data Entry Sheet'!BB2,"Yes")</f>
        <v>0</v>
      </c>
      <c r="AS2" s="5">
        <f>IF(AND('Data Entry Sheet'!BF2='Data Entry Sheet'!AW2,'Data Entry Sheet'!AW2&gt;0),1,0)</f>
        <v>0</v>
      </c>
      <c r="AT2" s="5">
        <f>IF(AND('Data Entry Sheet'!BG2='Data Entry Sheet'!AY2,'Data Entry Sheet'!AY2&gt;0),1,0)</f>
        <v>0</v>
      </c>
      <c r="AU2" s="5">
        <f>COUNTIFS('Data Analysis Sheet'!AS2,1,'Data Analysis Sheet'!AT2,1)</f>
        <v>0</v>
      </c>
      <c r="AV2" s="6">
        <f>IF(AND(('Data Entry Sheet'!AW2+'Data Entry Sheet'!AY2)='Data Entry Sheet'!BH2,('Data Entry Sheet'!AW2+'Data Entry Sheet'!AY2)&gt;0),1,0)</f>
        <v>0</v>
      </c>
    </row>
    <row r="3" spans="1:48" x14ac:dyDescent="0.25">
      <c r="A3" s="5">
        <f>COUNTIFS('Data Entry Sheet'!C3,"Male",'Data Entry Sheet'!E3,"Medical")</f>
        <v>0</v>
      </c>
      <c r="B3" s="5">
        <f>COUNTIFS('Data Entry Sheet'!C3,"Male",'Data Entry Sheet'!E3,"Surgical")</f>
        <v>0</v>
      </c>
      <c r="C3" s="22">
        <f>'Data Entry Sheet'!H3-'Data Entry Sheet'!F3</f>
        <v>0</v>
      </c>
      <c r="D3" s="5">
        <f>COUNTIFS('Data Analysis Sheet'!I3,1,'Data Entry Sheet'!T3,"Yes")</f>
        <v>0</v>
      </c>
      <c r="E3" s="52">
        <f>COUNTIFS('Data Entry Sheet'!T3,"Yes",'Data Analysis Sheet'!R3,1)</f>
        <v>0</v>
      </c>
      <c r="F3" s="5">
        <f>COUNTIFS('Data Analysis Sheet'!D3,1,'Data Entry Sheet'!U3,"Yes")</f>
        <v>0</v>
      </c>
      <c r="G3" s="52">
        <f>COUNTIFS('Data Analysis Sheet'!E3,1,'Data Entry Sheet'!U3,"Yes")</f>
        <v>0</v>
      </c>
      <c r="H3" s="5">
        <f>IF(AND('Data Entry Sheet'!V3='Data Entry Sheet'!W3,'Data Entry Sheet'!V3&gt;0),1,0)</f>
        <v>0</v>
      </c>
      <c r="I3" s="5">
        <f>COUNTIFS('Data Analysis Sheet'!H3,1,'Data Entry Sheet'!Q3,"Less than 24 hours")</f>
        <v>0</v>
      </c>
      <c r="J3" s="5">
        <f>IF(AND('Data Entry Sheet'!X3='Data Entry Sheet'!Y3,'Data Entry Sheet'!X3&gt;0),1,0)</f>
        <v>0</v>
      </c>
      <c r="K3" s="5">
        <f>COUNTIFS('Data Analysis Sheet'!J3,1,'Data Entry Sheet'!Q3,"Less than 24 hours")</f>
        <v>0</v>
      </c>
      <c r="L3" s="52">
        <f>IF(OR('Data Entry Sheet'!X3=0,'Data Analysis Sheet'!K3=1),1,0)</f>
        <v>1</v>
      </c>
      <c r="M3" s="5">
        <f>IF(AND('Data Entry Sheet'!Z3='Data Entry Sheet'!AA3,'Data Entry Sheet'!Z3&gt;0),1,0)</f>
        <v>0</v>
      </c>
      <c r="N3" s="5">
        <f>COUNTIFS('Data Analysis Sheet'!M3,1,'Data Entry Sheet'!Q3,"Less than 24 hours")</f>
        <v>0</v>
      </c>
      <c r="O3" s="52">
        <f>IF(OR('Data Entry Sheet'!Z3=0,'Data Analysis Sheet'!N3=1),1,0)</f>
        <v>1</v>
      </c>
      <c r="P3" s="5">
        <f>COUNTIFS('Data Analysis Sheet'!F3,1,'Data Entry Sheet'!AC3,"yes")</f>
        <v>0</v>
      </c>
      <c r="Q3" s="52">
        <f>COUNTIFS('Data Analysis Sheet'!G3,1,'Data Entry Sheet'!AC3,"yes")</f>
        <v>0</v>
      </c>
      <c r="R3" s="50">
        <f>COUNTIFS('Data Analysis Sheet'!O3,1,'Data Analysis Sheet'!L3,1,'Data Analysis Sheet'!I3,1)</f>
        <v>0</v>
      </c>
      <c r="S3" s="5">
        <f>'Data Analysis Sheet'!I3+'Data Analysis Sheet'!K3+'Data Analysis Sheet'!N3</f>
        <v>0</v>
      </c>
      <c r="T3" s="5">
        <f>'Data Entry Sheet'!AF3-'Data Entry Sheet'!AG3</f>
        <v>0</v>
      </c>
      <c r="U3" s="5">
        <f>'Data Entry Sheet'!AH3-'Data Entry Sheet'!AI3</f>
        <v>0</v>
      </c>
      <c r="V3" s="5">
        <f>'Data Entry Sheet'!AF3+'Data Entry Sheet'!AH3</f>
        <v>0</v>
      </c>
      <c r="W3" s="5">
        <f>'Data Analysis Sheet'!T3+'Data Analysis Sheet'!U3</f>
        <v>0</v>
      </c>
      <c r="X3" s="5">
        <f>'Data Entry Sheet'!V3-'Data Entry Sheet'!W3</f>
        <v>0</v>
      </c>
      <c r="Y3" s="5">
        <f>COUNTIFS('Data Analysis Sheet'!W3,0,'Data Analysis Sheet'!X3,"&gt;0")</f>
        <v>0</v>
      </c>
      <c r="Z3" s="5">
        <f>'Data Entry Sheet'!AJ3-'Data Entry Sheet'!AK3</f>
        <v>0</v>
      </c>
      <c r="AA3" s="5">
        <f>'Data Entry Sheet'!AL3-'Data Entry Sheet'!AM3</f>
        <v>0</v>
      </c>
      <c r="AB3" s="5">
        <f>'Data Entry Sheet'!AN3-'Data Entry Sheet'!AO3</f>
        <v>0</v>
      </c>
      <c r="AC3" s="5">
        <f>'Data Entry Sheet'!AP3-'Data Entry Sheet'!AQ3</f>
        <v>0</v>
      </c>
      <c r="AD3" s="5">
        <f>'Data Entry Sheet'!AF3+'Data Entry Sheet'!AJ3+'Data Entry Sheet'!AN3</f>
        <v>0</v>
      </c>
      <c r="AE3" s="5">
        <f>'Data Entry Sheet'!AH3+'Data Entry Sheet'!AL3+'Data Entry Sheet'!AP3</f>
        <v>0</v>
      </c>
      <c r="AF3" s="5">
        <f>'Data Analysis Sheet'!AD3+'Data Analysis Sheet'!AE3</f>
        <v>0</v>
      </c>
      <c r="AG3" s="5">
        <f>'Data Analysis Sheet'!T3+'Data Analysis Sheet'!Z3+'Data Analysis Sheet'!AB3</f>
        <v>0</v>
      </c>
      <c r="AH3" s="5">
        <f>'Data Analysis Sheet'!U3+'Data Entry Sheet'!AM3+'Data Entry Sheet'!AQ3</f>
        <v>0</v>
      </c>
      <c r="AI3" s="5">
        <f>'Data Analysis Sheet'!AG3+'Data Analysis Sheet'!AH3</f>
        <v>0</v>
      </c>
      <c r="AJ3" s="6">
        <f>'Data Entry Sheet'!AW3+'Data Entry Sheet'!AY3</f>
        <v>0</v>
      </c>
      <c r="AK3" s="6">
        <f>COUNTIF('Data Entry Sheet'!AT3:AV3,"&gt;0")</f>
        <v>0</v>
      </c>
      <c r="AL3" s="6">
        <f>'Data Analysis Sheet'!AK3+'Data Analysis Sheet'!V3</f>
        <v>0</v>
      </c>
      <c r="AM3" s="6" t="b">
        <f>AND('Data Analysis Sheet'!AK3&gt;0,'Data Analysis Sheet'!W3)</f>
        <v>0</v>
      </c>
      <c r="AN3" s="6">
        <f>IF(AND('Data Entry Sheet'!AW3='Data Entry Sheet'!AX3,'Data Entry Sheet'!AW3&gt;0),1,0)</f>
        <v>0</v>
      </c>
      <c r="AO3" s="6">
        <f>IF(AND('Data Entry Sheet'!AY3='Data Entry Sheet'!AZ3,'Data Entry Sheet'!AY3&gt;0),1,0)</f>
        <v>0</v>
      </c>
      <c r="AP3" s="6" t="b">
        <f>OR((AND('Data Analysis Sheet'!AN3=1,'Data Analysis Sheet'!AO3=1)),(AND('Data Analysis Sheet'!AN3=1,'Data Entry Sheet'!AY3=0)),(AND('Data Analysis Sheet'!AO3=1,'Data Entry Sheet'!AW3=0)))</f>
        <v>0</v>
      </c>
      <c r="AQ3" s="6">
        <f>IF(AND(('Data Entry Sheet'!AW3+'Data Entry Sheet'!AY3)='Data Entry Sheet'!BA3,('Data Entry Sheet'!AW3+'Data Entry Sheet'!AY3)&gt;0),1,0)</f>
        <v>0</v>
      </c>
      <c r="AR3" s="6">
        <f>COUNTIFS('Data Entry Sheet'!AS3,"&gt;5",'Data Entry Sheet'!BB3,"Yes")</f>
        <v>0</v>
      </c>
      <c r="AS3" s="5">
        <f>IF(AND('Data Entry Sheet'!BF3='Data Entry Sheet'!AW3,'Data Entry Sheet'!AW3&gt;0),1,0)</f>
        <v>0</v>
      </c>
      <c r="AT3" s="5">
        <f>IF(AND('Data Entry Sheet'!BG3='Data Entry Sheet'!AY3,'Data Entry Sheet'!AY3&gt;0),1,0)</f>
        <v>0</v>
      </c>
      <c r="AU3" s="5">
        <f>COUNTIFS('Data Analysis Sheet'!AS3,1,'Data Analysis Sheet'!AT3,1)</f>
        <v>0</v>
      </c>
      <c r="AV3" s="6">
        <f>IF(AND(('Data Entry Sheet'!AW3+'Data Entry Sheet'!AY3)='Data Entry Sheet'!BH3,('Data Entry Sheet'!AW3+'Data Entry Sheet'!AY3)&gt;0),1,0)</f>
        <v>0</v>
      </c>
    </row>
    <row r="4" spans="1:48" x14ac:dyDescent="0.25">
      <c r="A4" s="5">
        <f>COUNTIFS('Data Entry Sheet'!C4,"Male",'Data Entry Sheet'!E4,"Medical")</f>
        <v>0</v>
      </c>
      <c r="B4" s="5">
        <f>COUNTIFS('Data Entry Sheet'!C4,"Male",'Data Entry Sheet'!E4,"Surgical")</f>
        <v>0</v>
      </c>
      <c r="C4" s="22">
        <f>'Data Entry Sheet'!H4-'Data Entry Sheet'!F4</f>
        <v>0</v>
      </c>
      <c r="D4" s="5">
        <f>COUNTIFS('Data Analysis Sheet'!I4,1,'Data Entry Sheet'!T4,"Yes")</f>
        <v>0</v>
      </c>
      <c r="E4" s="52">
        <f>COUNTIFS('Data Entry Sheet'!T4,"Yes",'Data Analysis Sheet'!R4,1)</f>
        <v>0</v>
      </c>
      <c r="F4" s="5">
        <f>COUNTIFS('Data Analysis Sheet'!D4,1,'Data Entry Sheet'!U4,"Yes")</f>
        <v>0</v>
      </c>
      <c r="G4" s="52">
        <f>COUNTIFS('Data Analysis Sheet'!E4,1,'Data Entry Sheet'!U4,"Yes")</f>
        <v>0</v>
      </c>
      <c r="H4" s="5">
        <f>IF(AND('Data Entry Sheet'!V4='Data Entry Sheet'!W4,'Data Entry Sheet'!V4&gt;0),1,0)</f>
        <v>0</v>
      </c>
      <c r="I4" s="5">
        <f>COUNTIFS('Data Analysis Sheet'!H4,1,'Data Entry Sheet'!Q4,"Less than 24 hours")</f>
        <v>0</v>
      </c>
      <c r="J4" s="5">
        <f>IF(AND('Data Entry Sheet'!X4='Data Entry Sheet'!Y4,'Data Entry Sheet'!X4&gt;0),1,0)</f>
        <v>0</v>
      </c>
      <c r="K4" s="5">
        <f>COUNTIFS('Data Analysis Sheet'!J4,1,'Data Entry Sheet'!Q4,"Less than 24 hours")</f>
        <v>0</v>
      </c>
      <c r="L4" s="52">
        <f>IF(OR('Data Entry Sheet'!X4=0,'Data Analysis Sheet'!K4=1),1,0)</f>
        <v>1</v>
      </c>
      <c r="M4" s="5">
        <f>IF(AND('Data Entry Sheet'!Z4='Data Entry Sheet'!AA4,'Data Entry Sheet'!Z4&gt;0),1,0)</f>
        <v>0</v>
      </c>
      <c r="N4" s="5">
        <f>COUNTIFS('Data Analysis Sheet'!M4,1,'Data Entry Sheet'!Q4,"Less than 24 hours")</f>
        <v>0</v>
      </c>
      <c r="O4" s="52">
        <f>IF(OR('Data Entry Sheet'!Z4=0,'Data Analysis Sheet'!N4=1),1,0)</f>
        <v>1</v>
      </c>
      <c r="P4" s="5">
        <f>COUNTIFS('Data Analysis Sheet'!F4,1,'Data Entry Sheet'!AC4,"yes")</f>
        <v>0</v>
      </c>
      <c r="Q4" s="52">
        <f>COUNTIFS('Data Analysis Sheet'!G4,1,'Data Entry Sheet'!AC4,"yes")</f>
        <v>0</v>
      </c>
      <c r="R4" s="50">
        <f>COUNTIFS('Data Analysis Sheet'!O4,1,'Data Analysis Sheet'!L4,1,'Data Analysis Sheet'!I4,1)</f>
        <v>0</v>
      </c>
      <c r="S4" s="5">
        <f>'Data Analysis Sheet'!I4+'Data Analysis Sheet'!K4+'Data Analysis Sheet'!N4</f>
        <v>0</v>
      </c>
      <c r="T4" s="5">
        <f>'Data Entry Sheet'!AF4-'Data Entry Sheet'!AG4</f>
        <v>0</v>
      </c>
      <c r="U4" s="5">
        <f>'Data Entry Sheet'!AH4-'Data Entry Sheet'!AI4</f>
        <v>0</v>
      </c>
      <c r="V4" s="5">
        <f>'Data Entry Sheet'!AF4+'Data Entry Sheet'!AH4</f>
        <v>0</v>
      </c>
      <c r="W4" s="5">
        <f>'Data Analysis Sheet'!T4+'Data Analysis Sheet'!U4</f>
        <v>0</v>
      </c>
      <c r="X4" s="5">
        <f>'Data Entry Sheet'!V4-'Data Entry Sheet'!W4</f>
        <v>0</v>
      </c>
      <c r="Y4" s="5">
        <f>COUNTIFS('Data Analysis Sheet'!W4,0,'Data Analysis Sheet'!X4,"&gt;0")</f>
        <v>0</v>
      </c>
      <c r="Z4" s="5">
        <f>'Data Entry Sheet'!AJ4-'Data Entry Sheet'!AK4</f>
        <v>0</v>
      </c>
      <c r="AA4" s="5">
        <f>'Data Entry Sheet'!AL4-'Data Entry Sheet'!AM4</f>
        <v>0</v>
      </c>
      <c r="AB4" s="5">
        <f>'Data Entry Sheet'!AN4-'Data Entry Sheet'!AO4</f>
        <v>0</v>
      </c>
      <c r="AC4" s="5">
        <f>'Data Entry Sheet'!AP4-'Data Entry Sheet'!AQ4</f>
        <v>0</v>
      </c>
      <c r="AD4" s="5">
        <f>'Data Entry Sheet'!AF4+'Data Entry Sheet'!AJ4+'Data Entry Sheet'!AN4</f>
        <v>0</v>
      </c>
      <c r="AE4" s="5">
        <f>'Data Entry Sheet'!AH4+'Data Entry Sheet'!AL4+'Data Entry Sheet'!AP4</f>
        <v>0</v>
      </c>
      <c r="AF4" s="5">
        <f>'Data Analysis Sheet'!AD4+'Data Analysis Sheet'!AE4</f>
        <v>0</v>
      </c>
      <c r="AG4" s="5">
        <f>'Data Analysis Sheet'!T4+'Data Analysis Sheet'!Z4+'Data Analysis Sheet'!AB4</f>
        <v>0</v>
      </c>
      <c r="AH4" s="5">
        <f>'Data Analysis Sheet'!U4+'Data Entry Sheet'!AM4+'Data Entry Sheet'!AQ4</f>
        <v>0</v>
      </c>
      <c r="AI4" s="5">
        <f>'Data Analysis Sheet'!AG4+'Data Analysis Sheet'!AH4</f>
        <v>0</v>
      </c>
      <c r="AJ4" s="6">
        <f>'Data Entry Sheet'!AW4+'Data Entry Sheet'!AY4</f>
        <v>0</v>
      </c>
      <c r="AK4" s="6">
        <f>COUNTIF('Data Entry Sheet'!AT4:AV4,"&gt;0")</f>
        <v>0</v>
      </c>
      <c r="AL4" s="6">
        <f>'Data Analysis Sheet'!AK4+'Data Analysis Sheet'!V4</f>
        <v>0</v>
      </c>
      <c r="AM4" s="6" t="b">
        <f>AND('Data Analysis Sheet'!AK4&gt;0,'Data Analysis Sheet'!W4)</f>
        <v>0</v>
      </c>
      <c r="AN4" s="6">
        <f>IF(AND('Data Entry Sheet'!AW4='Data Entry Sheet'!AX4,'Data Entry Sheet'!AW4&gt;0),1,0)</f>
        <v>0</v>
      </c>
      <c r="AO4" s="6">
        <f>IF(AND('Data Entry Sheet'!AY4='Data Entry Sheet'!AZ4,'Data Entry Sheet'!AY4&gt;0),1,0)</f>
        <v>0</v>
      </c>
      <c r="AP4" s="6" t="b">
        <f>OR((AND('Data Analysis Sheet'!AN4=1,'Data Analysis Sheet'!AO4=1)),(AND('Data Analysis Sheet'!AN4=1,'Data Entry Sheet'!AY4=0)),(AND('Data Analysis Sheet'!AO4=1,'Data Entry Sheet'!AW4=0)))</f>
        <v>0</v>
      </c>
      <c r="AQ4" s="6">
        <f>IF(AND(('Data Entry Sheet'!AW4+'Data Entry Sheet'!AY4)='Data Entry Sheet'!BA4,('Data Entry Sheet'!AW4+'Data Entry Sheet'!AY4)&gt;0),1,0)</f>
        <v>0</v>
      </c>
      <c r="AR4" s="6">
        <f>COUNTIFS('Data Entry Sheet'!AS4,"&gt;5",'Data Entry Sheet'!BB4,"Yes")</f>
        <v>0</v>
      </c>
      <c r="AS4" s="5">
        <f>IF(AND('Data Entry Sheet'!BF4='Data Entry Sheet'!AW4,'Data Entry Sheet'!AW4&gt;0),1,0)</f>
        <v>0</v>
      </c>
      <c r="AT4" s="5">
        <f>IF(AND('Data Entry Sheet'!BG4='Data Entry Sheet'!AY4,'Data Entry Sheet'!AY4&gt;0),1,0)</f>
        <v>0</v>
      </c>
      <c r="AU4" s="5">
        <f>COUNTIFS('Data Analysis Sheet'!AS4,1,'Data Analysis Sheet'!AT4,1)</f>
        <v>0</v>
      </c>
      <c r="AV4" s="6">
        <f>IF(AND(('Data Entry Sheet'!AW4+'Data Entry Sheet'!AY4)='Data Entry Sheet'!BH4,('Data Entry Sheet'!AW4+'Data Entry Sheet'!AY4)&gt;0),1,0)</f>
        <v>0</v>
      </c>
    </row>
    <row r="5" spans="1:48" x14ac:dyDescent="0.25">
      <c r="A5" s="5">
        <f>COUNTIFS('Data Entry Sheet'!C5,"Male",'Data Entry Sheet'!E5,"Medical")</f>
        <v>0</v>
      </c>
      <c r="B5" s="5">
        <f>COUNTIFS('Data Entry Sheet'!C5,"Male",'Data Entry Sheet'!E5,"Surgical")</f>
        <v>0</v>
      </c>
      <c r="C5" s="22">
        <f>'Data Entry Sheet'!H5-'Data Entry Sheet'!F5</f>
        <v>0</v>
      </c>
      <c r="D5" s="5">
        <f>COUNTIFS('Data Analysis Sheet'!I5,1,'Data Entry Sheet'!T5,"Yes")</f>
        <v>0</v>
      </c>
      <c r="E5" s="52">
        <f>COUNTIFS('Data Entry Sheet'!T5,"Yes",'Data Analysis Sheet'!R5,1)</f>
        <v>0</v>
      </c>
      <c r="F5" s="5">
        <f>COUNTIFS('Data Analysis Sheet'!D5,1,'Data Entry Sheet'!U5,"Yes")</f>
        <v>0</v>
      </c>
      <c r="G5" s="52">
        <f>COUNTIFS('Data Analysis Sheet'!E5,1,'Data Entry Sheet'!U5,"Yes")</f>
        <v>0</v>
      </c>
      <c r="H5" s="5">
        <f>IF(AND('Data Entry Sheet'!V5='Data Entry Sheet'!W5,'Data Entry Sheet'!V5&gt;0),1,0)</f>
        <v>0</v>
      </c>
      <c r="I5" s="5">
        <f>COUNTIFS('Data Analysis Sheet'!H5,1,'Data Entry Sheet'!Q5,"Less than 24 hours")</f>
        <v>0</v>
      </c>
      <c r="J5" s="5">
        <f>IF(AND('Data Entry Sheet'!X5='Data Entry Sheet'!Y5,'Data Entry Sheet'!X5&gt;0),1,0)</f>
        <v>0</v>
      </c>
      <c r="K5" s="5">
        <f>COUNTIFS('Data Analysis Sheet'!J5,1,'Data Entry Sheet'!Q5,"Less than 24 hours")</f>
        <v>0</v>
      </c>
      <c r="L5" s="52">
        <f>IF(OR('Data Entry Sheet'!X5=0,'Data Analysis Sheet'!K5=1),1,0)</f>
        <v>1</v>
      </c>
      <c r="M5" s="5">
        <f>IF(AND('Data Entry Sheet'!Z5='Data Entry Sheet'!AA5,'Data Entry Sheet'!Z5&gt;0),1,0)</f>
        <v>0</v>
      </c>
      <c r="N5" s="5">
        <f>COUNTIFS('Data Analysis Sheet'!M5,1,'Data Entry Sheet'!Q5,"Less than 24 hours")</f>
        <v>0</v>
      </c>
      <c r="O5" s="52">
        <f>IF(OR('Data Entry Sheet'!Z5=0,'Data Analysis Sheet'!N5=1),1,0)</f>
        <v>1</v>
      </c>
      <c r="P5" s="5">
        <f>COUNTIFS('Data Analysis Sheet'!F5,1,'Data Entry Sheet'!AC5,"yes")</f>
        <v>0</v>
      </c>
      <c r="Q5" s="52">
        <f>COUNTIFS('Data Analysis Sheet'!G5,1,'Data Entry Sheet'!AC5,"yes")</f>
        <v>0</v>
      </c>
      <c r="R5" s="50">
        <f>COUNTIFS('Data Analysis Sheet'!O5,1,'Data Analysis Sheet'!L5,1,'Data Analysis Sheet'!I5,1)</f>
        <v>0</v>
      </c>
      <c r="S5" s="5">
        <f>'Data Analysis Sheet'!I5+'Data Analysis Sheet'!K5+'Data Analysis Sheet'!N5</f>
        <v>0</v>
      </c>
      <c r="T5" s="5">
        <f>'Data Entry Sheet'!AF5-'Data Entry Sheet'!AG5</f>
        <v>0</v>
      </c>
      <c r="U5" s="5">
        <f>'Data Entry Sheet'!AH5-'Data Entry Sheet'!AI5</f>
        <v>0</v>
      </c>
      <c r="V5" s="5">
        <f>'Data Entry Sheet'!AF5+'Data Entry Sheet'!AH5</f>
        <v>0</v>
      </c>
      <c r="W5" s="5">
        <f>'Data Analysis Sheet'!T5+'Data Analysis Sheet'!U5</f>
        <v>0</v>
      </c>
      <c r="X5" s="5">
        <f>'Data Entry Sheet'!V5-'Data Entry Sheet'!W5</f>
        <v>0</v>
      </c>
      <c r="Y5" s="5">
        <f>COUNTIFS('Data Analysis Sheet'!W5,0,'Data Analysis Sheet'!X5,"&gt;0")</f>
        <v>0</v>
      </c>
      <c r="Z5" s="5">
        <f>'Data Entry Sheet'!AJ5-'Data Entry Sheet'!AK5</f>
        <v>0</v>
      </c>
      <c r="AA5" s="5">
        <f>'Data Entry Sheet'!AL5-'Data Entry Sheet'!AM5</f>
        <v>0</v>
      </c>
      <c r="AB5" s="5">
        <f>'Data Entry Sheet'!AN5-'Data Entry Sheet'!AO5</f>
        <v>0</v>
      </c>
      <c r="AC5" s="5">
        <f>'Data Entry Sheet'!AP5-'Data Entry Sheet'!AQ5</f>
        <v>0</v>
      </c>
      <c r="AD5" s="5">
        <f>'Data Entry Sheet'!AF5+'Data Entry Sheet'!AJ5+'Data Entry Sheet'!AN5</f>
        <v>0</v>
      </c>
      <c r="AE5" s="5">
        <f>'Data Entry Sheet'!AH5+'Data Entry Sheet'!AL5+'Data Entry Sheet'!AP5</f>
        <v>0</v>
      </c>
      <c r="AF5" s="5">
        <f>'Data Analysis Sheet'!AD5+'Data Analysis Sheet'!AE5</f>
        <v>0</v>
      </c>
      <c r="AG5" s="5">
        <f>'Data Analysis Sheet'!T5+'Data Analysis Sheet'!Z5+'Data Analysis Sheet'!AB5</f>
        <v>0</v>
      </c>
      <c r="AH5" s="5">
        <f>'Data Analysis Sheet'!U5+'Data Entry Sheet'!AM5+'Data Entry Sheet'!AQ5</f>
        <v>0</v>
      </c>
      <c r="AI5" s="5">
        <f>'Data Analysis Sheet'!AG5+'Data Analysis Sheet'!AH5</f>
        <v>0</v>
      </c>
      <c r="AJ5" s="6">
        <f>'Data Entry Sheet'!AW5+'Data Entry Sheet'!AY5</f>
        <v>0</v>
      </c>
      <c r="AK5" s="6">
        <f>COUNTIF('Data Entry Sheet'!AT5:AV5,"&gt;0")</f>
        <v>0</v>
      </c>
      <c r="AL5" s="6">
        <f>'Data Analysis Sheet'!AK5+'Data Analysis Sheet'!V5</f>
        <v>0</v>
      </c>
      <c r="AM5" s="6" t="b">
        <f>AND('Data Analysis Sheet'!AK5&gt;0,'Data Analysis Sheet'!W5)</f>
        <v>0</v>
      </c>
      <c r="AN5" s="6">
        <f>IF(AND('Data Entry Sheet'!AW5='Data Entry Sheet'!AX5,'Data Entry Sheet'!AW5&gt;0),1,0)</f>
        <v>0</v>
      </c>
      <c r="AO5" s="6">
        <f>IF(AND('Data Entry Sheet'!AY5='Data Entry Sheet'!AZ5,'Data Entry Sheet'!AY5&gt;0),1,0)</f>
        <v>0</v>
      </c>
      <c r="AP5" s="6" t="b">
        <f>OR((AND('Data Analysis Sheet'!AN5=1,'Data Analysis Sheet'!AO5=1)),(AND('Data Analysis Sheet'!AN5=1,'Data Entry Sheet'!AY5=0)),(AND('Data Analysis Sheet'!AO5=1,'Data Entry Sheet'!AW5=0)))</f>
        <v>0</v>
      </c>
      <c r="AQ5" s="6">
        <f>IF(AND(('Data Entry Sheet'!AW5+'Data Entry Sheet'!AY5)='Data Entry Sheet'!BA5,('Data Entry Sheet'!AW5+'Data Entry Sheet'!AY5)&gt;0),1,0)</f>
        <v>0</v>
      </c>
      <c r="AR5" s="6">
        <f>COUNTIFS('Data Entry Sheet'!AS5,"&gt;5",'Data Entry Sheet'!BB5,"Yes")</f>
        <v>0</v>
      </c>
      <c r="AS5" s="5">
        <f>IF(AND('Data Entry Sheet'!BF5='Data Entry Sheet'!AW5,'Data Entry Sheet'!AW5&gt;0),1,0)</f>
        <v>0</v>
      </c>
      <c r="AT5" s="5">
        <f>IF(AND('Data Entry Sheet'!BG5='Data Entry Sheet'!AY5,'Data Entry Sheet'!AY5&gt;0),1,0)</f>
        <v>0</v>
      </c>
      <c r="AU5" s="5">
        <f>COUNTIFS('Data Analysis Sheet'!AS5,1,'Data Analysis Sheet'!AT5,1)</f>
        <v>0</v>
      </c>
      <c r="AV5" s="6">
        <f>IF(AND(('Data Entry Sheet'!AW5+'Data Entry Sheet'!AY5)='Data Entry Sheet'!BH5,('Data Entry Sheet'!AW5+'Data Entry Sheet'!AY5)&gt;0),1,0)</f>
        <v>0</v>
      </c>
    </row>
    <row r="6" spans="1:48" x14ac:dyDescent="0.25">
      <c r="A6" s="5">
        <f>COUNTIFS('Data Entry Sheet'!C6,"Male",'Data Entry Sheet'!E6,"Medical")</f>
        <v>0</v>
      </c>
      <c r="B6" s="5">
        <f>COUNTIFS('Data Entry Sheet'!C6,"Male",'Data Entry Sheet'!E6,"Surgical")</f>
        <v>0</v>
      </c>
      <c r="C6" s="22">
        <f>'Data Entry Sheet'!H6-'Data Entry Sheet'!F6</f>
        <v>0</v>
      </c>
      <c r="D6" s="5">
        <f>COUNTIFS('Data Analysis Sheet'!I6,1,'Data Entry Sheet'!T6,"Yes")</f>
        <v>0</v>
      </c>
      <c r="E6" s="52">
        <f>COUNTIFS('Data Entry Sheet'!T6,"Yes",'Data Analysis Sheet'!R6,1)</f>
        <v>0</v>
      </c>
      <c r="F6" s="5">
        <f>COUNTIFS('Data Analysis Sheet'!D6,1,'Data Entry Sheet'!U6,"Yes")</f>
        <v>0</v>
      </c>
      <c r="G6" s="52">
        <f>COUNTIFS('Data Analysis Sheet'!E6,1,'Data Entry Sheet'!U6,"Yes")</f>
        <v>0</v>
      </c>
      <c r="H6" s="5">
        <f>IF(AND('Data Entry Sheet'!V6='Data Entry Sheet'!W6,'Data Entry Sheet'!V6&gt;0),1,0)</f>
        <v>0</v>
      </c>
      <c r="I6" s="5">
        <f>COUNTIFS('Data Analysis Sheet'!H6,1,'Data Entry Sheet'!Q6,"Less than 24 hours")</f>
        <v>0</v>
      </c>
      <c r="J6" s="5">
        <f>IF(AND('Data Entry Sheet'!X6='Data Entry Sheet'!Y6,'Data Entry Sheet'!X6&gt;0),1,0)</f>
        <v>0</v>
      </c>
      <c r="K6" s="5">
        <f>COUNTIFS('Data Analysis Sheet'!J6,1,'Data Entry Sheet'!Q6,"Less than 24 hours")</f>
        <v>0</v>
      </c>
      <c r="L6" s="52">
        <f>IF(OR('Data Entry Sheet'!X6=0,'Data Analysis Sheet'!K6=1),1,0)</f>
        <v>1</v>
      </c>
      <c r="M6" s="5">
        <f>IF(AND('Data Entry Sheet'!Z6='Data Entry Sheet'!AA6,'Data Entry Sheet'!Z6&gt;0),1,0)</f>
        <v>0</v>
      </c>
      <c r="N6" s="5">
        <f>COUNTIFS('Data Analysis Sheet'!M6,1,'Data Entry Sheet'!Q6,"Less than 24 hours")</f>
        <v>0</v>
      </c>
      <c r="O6" s="52">
        <f>IF(OR('Data Entry Sheet'!Z6=0,'Data Analysis Sheet'!N6=1),1,0)</f>
        <v>1</v>
      </c>
      <c r="P6" s="5">
        <f>COUNTIFS('Data Analysis Sheet'!F6,1,'Data Entry Sheet'!AC6,"yes")</f>
        <v>0</v>
      </c>
      <c r="Q6" s="52">
        <f>COUNTIFS('Data Analysis Sheet'!G6,1,'Data Entry Sheet'!AC6,"yes")</f>
        <v>0</v>
      </c>
      <c r="R6" s="50">
        <f>COUNTIFS('Data Analysis Sheet'!O6,1,'Data Analysis Sheet'!L6,1,'Data Analysis Sheet'!I6,1)</f>
        <v>0</v>
      </c>
      <c r="S6" s="5">
        <f>'Data Analysis Sheet'!I6+'Data Analysis Sheet'!K6+'Data Analysis Sheet'!N6</f>
        <v>0</v>
      </c>
      <c r="T6" s="5">
        <f>'Data Entry Sheet'!AF6-'Data Entry Sheet'!AG6</f>
        <v>0</v>
      </c>
      <c r="U6" s="5">
        <f>'Data Entry Sheet'!AH6-'Data Entry Sheet'!AI6</f>
        <v>0</v>
      </c>
      <c r="V6" s="5">
        <f>'Data Entry Sheet'!AF6+'Data Entry Sheet'!AH6</f>
        <v>0</v>
      </c>
      <c r="W6" s="5">
        <f>'Data Analysis Sheet'!T6+'Data Analysis Sheet'!U6</f>
        <v>0</v>
      </c>
      <c r="X6" s="5">
        <f>'Data Entry Sheet'!V6-'Data Entry Sheet'!W6</f>
        <v>0</v>
      </c>
      <c r="Y6" s="5">
        <f>COUNTIFS('Data Analysis Sheet'!W6,0,'Data Analysis Sheet'!X6,"&gt;0")</f>
        <v>0</v>
      </c>
      <c r="Z6" s="5">
        <f>'Data Entry Sheet'!AJ6-'Data Entry Sheet'!AK6</f>
        <v>0</v>
      </c>
      <c r="AA6" s="5">
        <f>'Data Entry Sheet'!AL6-'Data Entry Sheet'!AM6</f>
        <v>0</v>
      </c>
      <c r="AB6" s="5">
        <f>'Data Entry Sheet'!AN6-'Data Entry Sheet'!AO6</f>
        <v>0</v>
      </c>
      <c r="AC6" s="5">
        <f>'Data Entry Sheet'!AP6-'Data Entry Sheet'!AQ6</f>
        <v>0</v>
      </c>
      <c r="AD6" s="5">
        <f>'Data Entry Sheet'!AF6+'Data Entry Sheet'!AJ6+'Data Entry Sheet'!AN6</f>
        <v>0</v>
      </c>
      <c r="AE6" s="5">
        <f>'Data Entry Sheet'!AH6+'Data Entry Sheet'!AL6+'Data Entry Sheet'!AP6</f>
        <v>0</v>
      </c>
      <c r="AF6" s="5">
        <f>'Data Analysis Sheet'!AD6+'Data Analysis Sheet'!AE6</f>
        <v>0</v>
      </c>
      <c r="AG6" s="5">
        <f>'Data Analysis Sheet'!T6+'Data Analysis Sheet'!Z6+'Data Analysis Sheet'!AB6</f>
        <v>0</v>
      </c>
      <c r="AH6" s="5">
        <f>'Data Analysis Sheet'!U6+'Data Entry Sheet'!AM6+'Data Entry Sheet'!AQ6</f>
        <v>0</v>
      </c>
      <c r="AI6" s="5">
        <f>'Data Analysis Sheet'!AG6+'Data Analysis Sheet'!AH6</f>
        <v>0</v>
      </c>
      <c r="AJ6" s="6">
        <f>'Data Entry Sheet'!AW6+'Data Entry Sheet'!AY6</f>
        <v>0</v>
      </c>
      <c r="AK6" s="6">
        <f>COUNTIF('Data Entry Sheet'!AT6:AV6,"&gt;0")</f>
        <v>0</v>
      </c>
      <c r="AL6" s="6">
        <f>'Data Analysis Sheet'!AK6+'Data Analysis Sheet'!V6</f>
        <v>0</v>
      </c>
      <c r="AM6" s="6" t="b">
        <f>AND('Data Analysis Sheet'!AK6&gt;0,'Data Analysis Sheet'!W6)</f>
        <v>0</v>
      </c>
      <c r="AN6" s="6">
        <f>IF(AND('Data Entry Sheet'!AW6='Data Entry Sheet'!AX6,'Data Entry Sheet'!AW6&gt;0),1,0)</f>
        <v>0</v>
      </c>
      <c r="AO6" s="6">
        <f>IF(AND('Data Entry Sheet'!AY6='Data Entry Sheet'!AZ6,'Data Entry Sheet'!AY6&gt;0),1,0)</f>
        <v>0</v>
      </c>
      <c r="AP6" s="6" t="b">
        <f>OR((AND('Data Analysis Sheet'!AN6=1,'Data Analysis Sheet'!AO6=1)),(AND('Data Analysis Sheet'!AN6=1,'Data Entry Sheet'!AY6=0)),(AND('Data Analysis Sheet'!AO6=1,'Data Entry Sheet'!AW6=0)))</f>
        <v>0</v>
      </c>
      <c r="AQ6" s="6">
        <f>IF(AND(('Data Entry Sheet'!AW6+'Data Entry Sheet'!AY6)='Data Entry Sheet'!BA6,('Data Entry Sheet'!AW6+'Data Entry Sheet'!AY6)&gt;0),1,0)</f>
        <v>0</v>
      </c>
      <c r="AR6" s="6">
        <f>COUNTIFS('Data Entry Sheet'!AS6,"&gt;5",'Data Entry Sheet'!BB6,"Yes")</f>
        <v>0</v>
      </c>
      <c r="AS6" s="5">
        <f>IF(AND('Data Entry Sheet'!BF6='Data Entry Sheet'!AW6,'Data Entry Sheet'!AW6&gt;0),1,0)</f>
        <v>0</v>
      </c>
      <c r="AT6" s="5">
        <f>IF(AND('Data Entry Sheet'!BG6='Data Entry Sheet'!AY6,'Data Entry Sheet'!AY6&gt;0),1,0)</f>
        <v>0</v>
      </c>
      <c r="AU6" s="5">
        <f>COUNTIFS('Data Analysis Sheet'!AS6,1,'Data Analysis Sheet'!AT6,1)</f>
        <v>0</v>
      </c>
      <c r="AV6" s="6">
        <f>IF(AND(('Data Entry Sheet'!AW6+'Data Entry Sheet'!AY6)='Data Entry Sheet'!BH6,('Data Entry Sheet'!AW6+'Data Entry Sheet'!AY6)&gt;0),1,0)</f>
        <v>0</v>
      </c>
    </row>
    <row r="7" spans="1:48" x14ac:dyDescent="0.25">
      <c r="A7" s="5">
        <f>COUNTIFS('Data Entry Sheet'!C7,"Male",'Data Entry Sheet'!E7,"Medical")</f>
        <v>0</v>
      </c>
      <c r="B7" s="5">
        <f>COUNTIFS('Data Entry Sheet'!C7,"Male",'Data Entry Sheet'!E7,"Surgical")</f>
        <v>0</v>
      </c>
      <c r="C7" s="22">
        <f>'Data Entry Sheet'!H7-'Data Entry Sheet'!F7</f>
        <v>0</v>
      </c>
      <c r="D7" s="5">
        <f>COUNTIFS('Data Analysis Sheet'!I7,1,'Data Entry Sheet'!T7,"Yes")</f>
        <v>0</v>
      </c>
      <c r="E7" s="52">
        <f>COUNTIFS('Data Entry Sheet'!T7,"Yes",'Data Analysis Sheet'!R7,1)</f>
        <v>0</v>
      </c>
      <c r="F7" s="5">
        <f>COUNTIFS('Data Analysis Sheet'!D7,1,'Data Entry Sheet'!U7,"Yes")</f>
        <v>0</v>
      </c>
      <c r="G7" s="52">
        <f>COUNTIFS('Data Analysis Sheet'!E7,1,'Data Entry Sheet'!U7,"Yes")</f>
        <v>0</v>
      </c>
      <c r="H7" s="5">
        <f>IF(AND('Data Entry Sheet'!V7='Data Entry Sheet'!W7,'Data Entry Sheet'!V7&gt;0),1,0)</f>
        <v>0</v>
      </c>
      <c r="I7" s="5">
        <f>COUNTIFS('Data Analysis Sheet'!H7,1,'Data Entry Sheet'!Q7,"Less than 24 hours")</f>
        <v>0</v>
      </c>
      <c r="J7" s="5">
        <f>IF(AND('Data Entry Sheet'!X7='Data Entry Sheet'!Y7,'Data Entry Sheet'!X7&gt;0),1,0)</f>
        <v>0</v>
      </c>
      <c r="K7" s="5">
        <f>COUNTIFS('Data Analysis Sheet'!J7,1,'Data Entry Sheet'!Q7,"Less than 24 hours")</f>
        <v>0</v>
      </c>
      <c r="L7" s="52">
        <f>IF(OR('Data Entry Sheet'!X7=0,'Data Analysis Sheet'!K7=1),1,0)</f>
        <v>1</v>
      </c>
      <c r="M7" s="5">
        <f>IF(AND('Data Entry Sheet'!Z7='Data Entry Sheet'!AA7,'Data Entry Sheet'!Z7&gt;0),1,0)</f>
        <v>0</v>
      </c>
      <c r="N7" s="5">
        <f>COUNTIFS('Data Analysis Sheet'!M7,1,'Data Entry Sheet'!Q7,"Less than 24 hours")</f>
        <v>0</v>
      </c>
      <c r="O7" s="52">
        <f>IF(OR('Data Entry Sheet'!Z7=0,'Data Analysis Sheet'!N7=1),1,0)</f>
        <v>1</v>
      </c>
      <c r="P7" s="5">
        <f>COUNTIFS('Data Analysis Sheet'!F7,1,'Data Entry Sheet'!AC7,"yes")</f>
        <v>0</v>
      </c>
      <c r="Q7" s="52">
        <f>COUNTIFS('Data Analysis Sheet'!G7,1,'Data Entry Sheet'!AC7,"yes")</f>
        <v>0</v>
      </c>
      <c r="R7" s="50">
        <f>COUNTIFS('Data Analysis Sheet'!O7,1,'Data Analysis Sheet'!L7,1,'Data Analysis Sheet'!I7,1)</f>
        <v>0</v>
      </c>
      <c r="S7" s="5">
        <f>'Data Analysis Sheet'!I7+'Data Analysis Sheet'!K7+'Data Analysis Sheet'!N7</f>
        <v>0</v>
      </c>
      <c r="T7" s="5">
        <f>'Data Entry Sheet'!AF7-'Data Entry Sheet'!AG7</f>
        <v>0</v>
      </c>
      <c r="U7" s="5">
        <f>'Data Entry Sheet'!AH7-'Data Entry Sheet'!AI7</f>
        <v>0</v>
      </c>
      <c r="V7" s="5">
        <f>'Data Entry Sheet'!AF7+'Data Entry Sheet'!AH7</f>
        <v>0</v>
      </c>
      <c r="W7" s="5">
        <f>'Data Analysis Sheet'!T7+'Data Analysis Sheet'!U7</f>
        <v>0</v>
      </c>
      <c r="X7" s="5">
        <f>'Data Entry Sheet'!V7-'Data Entry Sheet'!W7</f>
        <v>0</v>
      </c>
      <c r="Y7" s="5">
        <f>COUNTIFS('Data Analysis Sheet'!W7,0,'Data Analysis Sheet'!X7,"&gt;0")</f>
        <v>0</v>
      </c>
      <c r="Z7" s="5">
        <f>'Data Entry Sheet'!AJ7-'Data Entry Sheet'!AK7</f>
        <v>0</v>
      </c>
      <c r="AA7" s="5">
        <f>'Data Entry Sheet'!AL7-'Data Entry Sheet'!AM7</f>
        <v>0</v>
      </c>
      <c r="AB7" s="5">
        <f>'Data Entry Sheet'!AN7-'Data Entry Sheet'!AO7</f>
        <v>0</v>
      </c>
      <c r="AC7" s="5">
        <f>'Data Entry Sheet'!AP7-'Data Entry Sheet'!AQ7</f>
        <v>0</v>
      </c>
      <c r="AD7" s="5">
        <f>'Data Entry Sheet'!AF7+'Data Entry Sheet'!AJ7+'Data Entry Sheet'!AN7</f>
        <v>0</v>
      </c>
      <c r="AE7" s="5">
        <f>'Data Entry Sheet'!AH7+'Data Entry Sheet'!AL7+'Data Entry Sheet'!AP7</f>
        <v>0</v>
      </c>
      <c r="AF7" s="5">
        <f>'Data Analysis Sheet'!AD7+'Data Analysis Sheet'!AE7</f>
        <v>0</v>
      </c>
      <c r="AG7" s="5">
        <f>'Data Analysis Sheet'!T7+'Data Analysis Sheet'!Z7+'Data Analysis Sheet'!AB7</f>
        <v>0</v>
      </c>
      <c r="AH7" s="5">
        <f>'Data Analysis Sheet'!U7+'Data Entry Sheet'!AM7+'Data Entry Sheet'!AQ7</f>
        <v>0</v>
      </c>
      <c r="AI7" s="5">
        <f>'Data Analysis Sheet'!AG7+'Data Analysis Sheet'!AH7</f>
        <v>0</v>
      </c>
      <c r="AJ7" s="6">
        <f>'Data Entry Sheet'!AW7+'Data Entry Sheet'!AY7</f>
        <v>0</v>
      </c>
      <c r="AK7" s="6">
        <f>COUNTIF('Data Entry Sheet'!AT7:AV7,"&gt;0")</f>
        <v>0</v>
      </c>
      <c r="AL7" s="6">
        <f>'Data Analysis Sheet'!AK7+'Data Analysis Sheet'!V7</f>
        <v>0</v>
      </c>
      <c r="AM7" s="6" t="b">
        <f>AND('Data Analysis Sheet'!AK7&gt;0,'Data Analysis Sheet'!W7)</f>
        <v>0</v>
      </c>
      <c r="AN7" s="6">
        <f>IF(AND('Data Entry Sheet'!AW7='Data Entry Sheet'!AX7,'Data Entry Sheet'!AW7&gt;0),1,0)</f>
        <v>0</v>
      </c>
      <c r="AO7" s="6">
        <f>IF(AND('Data Entry Sheet'!AY7='Data Entry Sheet'!AZ7,'Data Entry Sheet'!AY7&gt;0),1,0)</f>
        <v>0</v>
      </c>
      <c r="AP7" s="6" t="b">
        <f>OR((AND('Data Analysis Sheet'!AN7=1,'Data Analysis Sheet'!AO7=1)),(AND('Data Analysis Sheet'!AN7=1,'Data Entry Sheet'!AY7=0)),(AND('Data Analysis Sheet'!AO7=1,'Data Entry Sheet'!AW7=0)))</f>
        <v>0</v>
      </c>
      <c r="AQ7" s="6">
        <f>IF(AND(('Data Entry Sheet'!AW7+'Data Entry Sheet'!AY7)='Data Entry Sheet'!BA7,('Data Entry Sheet'!AW7+'Data Entry Sheet'!AY7)&gt;0),1,0)</f>
        <v>0</v>
      </c>
      <c r="AR7" s="6">
        <f>COUNTIFS('Data Entry Sheet'!AS7,"&gt;5",'Data Entry Sheet'!BB7,"Yes")</f>
        <v>0</v>
      </c>
      <c r="AS7" s="5">
        <f>IF(AND('Data Entry Sheet'!BF7='Data Entry Sheet'!AW7,'Data Entry Sheet'!AW7&gt;0),1,0)</f>
        <v>0</v>
      </c>
      <c r="AT7" s="5">
        <f>IF(AND('Data Entry Sheet'!BG7='Data Entry Sheet'!AY7,'Data Entry Sheet'!AY7&gt;0),1,0)</f>
        <v>0</v>
      </c>
      <c r="AU7" s="5">
        <f>COUNTIFS('Data Analysis Sheet'!AS7,1,'Data Analysis Sheet'!AT7,1)</f>
        <v>0</v>
      </c>
      <c r="AV7" s="6">
        <f>IF(AND(('Data Entry Sheet'!AW7+'Data Entry Sheet'!AY7)='Data Entry Sheet'!BH7,('Data Entry Sheet'!AW7+'Data Entry Sheet'!AY7)&gt;0),1,0)</f>
        <v>0</v>
      </c>
    </row>
    <row r="8" spans="1:48" x14ac:dyDescent="0.25">
      <c r="A8" s="5">
        <f>COUNTIFS('Data Entry Sheet'!C8,"Male",'Data Entry Sheet'!E8,"Medical")</f>
        <v>0</v>
      </c>
      <c r="B8" s="5">
        <f>COUNTIFS('Data Entry Sheet'!C8,"Male",'Data Entry Sheet'!E8,"Surgical")</f>
        <v>0</v>
      </c>
      <c r="C8" s="22">
        <f>'Data Entry Sheet'!H8-'Data Entry Sheet'!F8</f>
        <v>0</v>
      </c>
      <c r="D8" s="5">
        <f>COUNTIFS('Data Analysis Sheet'!I8,1,'Data Entry Sheet'!T8,"Yes")</f>
        <v>0</v>
      </c>
      <c r="E8" s="52">
        <f>COUNTIFS('Data Entry Sheet'!T8,"Yes",'Data Analysis Sheet'!R8,1)</f>
        <v>0</v>
      </c>
      <c r="F8" s="5">
        <f>COUNTIFS('Data Analysis Sheet'!D8,1,'Data Entry Sheet'!U8,"Yes")</f>
        <v>0</v>
      </c>
      <c r="G8" s="52">
        <f>COUNTIFS('Data Analysis Sheet'!E8,1,'Data Entry Sheet'!U8,"Yes")</f>
        <v>0</v>
      </c>
      <c r="H8" s="5">
        <f>IF(AND('Data Entry Sheet'!V8='Data Entry Sheet'!W8,'Data Entry Sheet'!V8&gt;0),1,0)</f>
        <v>0</v>
      </c>
      <c r="I8" s="5">
        <f>COUNTIFS('Data Analysis Sheet'!H8,1,'Data Entry Sheet'!Q8,"Less than 24 hours")</f>
        <v>0</v>
      </c>
      <c r="J8" s="5">
        <f>IF(AND('Data Entry Sheet'!X8='Data Entry Sheet'!Y8,'Data Entry Sheet'!X8&gt;0),1,0)</f>
        <v>0</v>
      </c>
      <c r="K8" s="5">
        <f>COUNTIFS('Data Analysis Sheet'!J8,1,'Data Entry Sheet'!Q8,"Less than 24 hours")</f>
        <v>0</v>
      </c>
      <c r="L8" s="52">
        <f>IF(OR('Data Entry Sheet'!X8=0,'Data Analysis Sheet'!K8=1),1,0)</f>
        <v>1</v>
      </c>
      <c r="M8" s="5">
        <f>IF(AND('Data Entry Sheet'!Z8='Data Entry Sheet'!AA8,'Data Entry Sheet'!Z8&gt;0),1,0)</f>
        <v>0</v>
      </c>
      <c r="N8" s="5">
        <f>COUNTIFS('Data Analysis Sheet'!M8,1,'Data Entry Sheet'!Q8,"Less than 24 hours")</f>
        <v>0</v>
      </c>
      <c r="O8" s="52">
        <f>IF(OR('Data Entry Sheet'!Z8=0,'Data Analysis Sheet'!N8=1),1,0)</f>
        <v>1</v>
      </c>
      <c r="P8" s="5">
        <f>COUNTIFS('Data Analysis Sheet'!F8,1,'Data Entry Sheet'!AC8,"yes")</f>
        <v>0</v>
      </c>
      <c r="Q8" s="52">
        <f>COUNTIFS('Data Analysis Sheet'!G8,1,'Data Entry Sheet'!AC8,"yes")</f>
        <v>0</v>
      </c>
      <c r="R8" s="50">
        <f>COUNTIFS('Data Analysis Sheet'!O8,1,'Data Analysis Sheet'!L8,1,'Data Analysis Sheet'!I8,1)</f>
        <v>0</v>
      </c>
      <c r="S8" s="5">
        <f>'Data Analysis Sheet'!I8+'Data Analysis Sheet'!K8+'Data Analysis Sheet'!N8</f>
        <v>0</v>
      </c>
      <c r="T8" s="5">
        <f>'Data Entry Sheet'!AF8-'Data Entry Sheet'!AG8</f>
        <v>0</v>
      </c>
      <c r="U8" s="5">
        <f>'Data Entry Sheet'!AH8-'Data Entry Sheet'!AI8</f>
        <v>0</v>
      </c>
      <c r="V8" s="5">
        <f>'Data Entry Sheet'!AF8+'Data Entry Sheet'!AH8</f>
        <v>0</v>
      </c>
      <c r="W8" s="5">
        <f>'Data Analysis Sheet'!T8+'Data Analysis Sheet'!U8</f>
        <v>0</v>
      </c>
      <c r="X8" s="5">
        <f>'Data Entry Sheet'!V8-'Data Entry Sheet'!W8</f>
        <v>0</v>
      </c>
      <c r="Y8" s="5">
        <f>COUNTIFS('Data Analysis Sheet'!W8,0,'Data Analysis Sheet'!X8,"&gt;0")</f>
        <v>0</v>
      </c>
      <c r="Z8" s="5">
        <f>'Data Entry Sheet'!AJ8-'Data Entry Sheet'!AK8</f>
        <v>0</v>
      </c>
      <c r="AA8" s="5">
        <f>'Data Entry Sheet'!AL8-'Data Entry Sheet'!AM8</f>
        <v>0</v>
      </c>
      <c r="AB8" s="5">
        <f>'Data Entry Sheet'!AN8-'Data Entry Sheet'!AO8</f>
        <v>0</v>
      </c>
      <c r="AC8" s="5">
        <f>'Data Entry Sheet'!AP8-'Data Entry Sheet'!AQ8</f>
        <v>0</v>
      </c>
      <c r="AD8" s="5">
        <f>'Data Entry Sheet'!AF8+'Data Entry Sheet'!AJ8+'Data Entry Sheet'!AN8</f>
        <v>0</v>
      </c>
      <c r="AE8" s="5">
        <f>'Data Entry Sheet'!AH8+'Data Entry Sheet'!AL8+'Data Entry Sheet'!AP8</f>
        <v>0</v>
      </c>
      <c r="AF8" s="5">
        <f>'Data Analysis Sheet'!AD8+'Data Analysis Sheet'!AE8</f>
        <v>0</v>
      </c>
      <c r="AG8" s="5">
        <f>'Data Analysis Sheet'!T8+'Data Analysis Sheet'!Z8+'Data Analysis Sheet'!AB8</f>
        <v>0</v>
      </c>
      <c r="AH8" s="5">
        <f>'Data Analysis Sheet'!U8+'Data Entry Sheet'!AM8+'Data Entry Sheet'!AQ8</f>
        <v>0</v>
      </c>
      <c r="AI8" s="5">
        <f>'Data Analysis Sheet'!AG8+'Data Analysis Sheet'!AH8</f>
        <v>0</v>
      </c>
      <c r="AJ8" s="6">
        <f>'Data Entry Sheet'!AW8+'Data Entry Sheet'!AY8</f>
        <v>0</v>
      </c>
      <c r="AK8" s="6">
        <f>COUNTIF('Data Entry Sheet'!AT8:AV8,"&gt;0")</f>
        <v>0</v>
      </c>
      <c r="AL8" s="6">
        <f>'Data Analysis Sheet'!AK8+'Data Analysis Sheet'!V8</f>
        <v>0</v>
      </c>
      <c r="AM8" s="6" t="b">
        <f>AND('Data Analysis Sheet'!AK8&gt;0,'Data Analysis Sheet'!W8)</f>
        <v>0</v>
      </c>
      <c r="AN8" s="6">
        <f>IF(AND('Data Entry Sheet'!AW8='Data Entry Sheet'!AX8,'Data Entry Sheet'!AW8&gt;0),1,0)</f>
        <v>0</v>
      </c>
      <c r="AO8" s="6">
        <f>IF(AND('Data Entry Sheet'!AY8='Data Entry Sheet'!AZ8,'Data Entry Sheet'!AY8&gt;0),1,0)</f>
        <v>0</v>
      </c>
      <c r="AP8" s="6" t="b">
        <f>OR((AND('Data Analysis Sheet'!AN8=1,'Data Analysis Sheet'!AO8=1)),(AND('Data Analysis Sheet'!AN8=1,'Data Entry Sheet'!AY8=0)),(AND('Data Analysis Sheet'!AO8=1,'Data Entry Sheet'!AW8=0)))</f>
        <v>0</v>
      </c>
      <c r="AQ8" s="6">
        <f>IF(AND(('Data Entry Sheet'!AW8+'Data Entry Sheet'!AY8)='Data Entry Sheet'!BA8,('Data Entry Sheet'!AW8+'Data Entry Sheet'!AY8)&gt;0),1,0)</f>
        <v>0</v>
      </c>
      <c r="AR8" s="6">
        <f>COUNTIFS('Data Entry Sheet'!AS8,"&gt;5",'Data Entry Sheet'!BB8,"Yes")</f>
        <v>0</v>
      </c>
      <c r="AS8" s="5">
        <f>IF(AND('Data Entry Sheet'!BF8='Data Entry Sheet'!AW8,'Data Entry Sheet'!AW8&gt;0),1,0)</f>
        <v>0</v>
      </c>
      <c r="AT8" s="5">
        <f>IF(AND('Data Entry Sheet'!BG8='Data Entry Sheet'!AY8,'Data Entry Sheet'!AY8&gt;0),1,0)</f>
        <v>0</v>
      </c>
      <c r="AU8" s="5">
        <f>COUNTIFS('Data Analysis Sheet'!AS8,1,'Data Analysis Sheet'!AT8,1)</f>
        <v>0</v>
      </c>
      <c r="AV8" s="6">
        <f>IF(AND(('Data Entry Sheet'!AW8+'Data Entry Sheet'!AY8)='Data Entry Sheet'!BH8,('Data Entry Sheet'!AW8+'Data Entry Sheet'!AY8)&gt;0),1,0)</f>
        <v>0</v>
      </c>
    </row>
    <row r="9" spans="1:48" x14ac:dyDescent="0.25">
      <c r="A9" s="5">
        <f>COUNTIFS('Data Entry Sheet'!C9,"Male",'Data Entry Sheet'!E9,"Medical")</f>
        <v>0</v>
      </c>
      <c r="B9" s="5">
        <f>COUNTIFS('Data Entry Sheet'!C9,"Male",'Data Entry Sheet'!E9,"Surgical")</f>
        <v>0</v>
      </c>
      <c r="C9" s="22">
        <f>'Data Entry Sheet'!H9-'Data Entry Sheet'!F9</f>
        <v>0</v>
      </c>
      <c r="D9" s="5">
        <f>COUNTIFS('Data Analysis Sheet'!I9,1,'Data Entry Sheet'!T9,"Yes")</f>
        <v>0</v>
      </c>
      <c r="E9" s="52">
        <f>COUNTIFS('Data Entry Sheet'!T9,"Yes",'Data Analysis Sheet'!R9,1)</f>
        <v>0</v>
      </c>
      <c r="F9" s="5">
        <f>COUNTIFS('Data Analysis Sheet'!D9,1,'Data Entry Sheet'!U9,"Yes")</f>
        <v>0</v>
      </c>
      <c r="G9" s="52">
        <f>COUNTIFS('Data Analysis Sheet'!E9,1,'Data Entry Sheet'!U9,"Yes")</f>
        <v>0</v>
      </c>
      <c r="H9" s="5">
        <f>IF(AND('Data Entry Sheet'!V9='Data Entry Sheet'!W9,'Data Entry Sheet'!V9&gt;0),1,0)</f>
        <v>0</v>
      </c>
      <c r="I9" s="5">
        <f>COUNTIFS('Data Analysis Sheet'!H9,1,'Data Entry Sheet'!Q9,"Less than 24 hours")</f>
        <v>0</v>
      </c>
      <c r="J9" s="5">
        <f>IF(AND('Data Entry Sheet'!X9='Data Entry Sheet'!Y9,'Data Entry Sheet'!X9&gt;0),1,0)</f>
        <v>0</v>
      </c>
      <c r="K9" s="5">
        <f>COUNTIFS('Data Analysis Sheet'!J9,1,'Data Entry Sheet'!Q9,"Less than 24 hours")</f>
        <v>0</v>
      </c>
      <c r="L9" s="52">
        <f>IF(OR('Data Entry Sheet'!X9=0,'Data Analysis Sheet'!K9=1),1,0)</f>
        <v>1</v>
      </c>
      <c r="M9" s="5">
        <f>IF(AND('Data Entry Sheet'!Z9='Data Entry Sheet'!AA9,'Data Entry Sheet'!Z9&gt;0),1,0)</f>
        <v>0</v>
      </c>
      <c r="N9" s="5">
        <f>COUNTIFS('Data Analysis Sheet'!M9,1,'Data Entry Sheet'!Q9,"Less than 24 hours")</f>
        <v>0</v>
      </c>
      <c r="O9" s="52">
        <f>IF(OR('Data Entry Sheet'!Z9=0,'Data Analysis Sheet'!N9=1),1,0)</f>
        <v>1</v>
      </c>
      <c r="P9" s="5">
        <f>COUNTIFS('Data Analysis Sheet'!F9,1,'Data Entry Sheet'!AC9,"yes")</f>
        <v>0</v>
      </c>
      <c r="Q9" s="52">
        <f>COUNTIFS('Data Analysis Sheet'!G9,1,'Data Entry Sheet'!AC9,"yes")</f>
        <v>0</v>
      </c>
      <c r="R9" s="50">
        <f>COUNTIFS('Data Analysis Sheet'!O9,1,'Data Analysis Sheet'!L9,1,'Data Analysis Sheet'!I9,1)</f>
        <v>0</v>
      </c>
      <c r="S9" s="5">
        <f>'Data Analysis Sheet'!I9+'Data Analysis Sheet'!K9+'Data Analysis Sheet'!N9</f>
        <v>0</v>
      </c>
      <c r="T9" s="5">
        <f>'Data Entry Sheet'!AF9-'Data Entry Sheet'!AG9</f>
        <v>0</v>
      </c>
      <c r="U9" s="5">
        <f>'Data Entry Sheet'!AH9-'Data Entry Sheet'!AI9</f>
        <v>0</v>
      </c>
      <c r="V9" s="5">
        <f>'Data Entry Sheet'!AF9+'Data Entry Sheet'!AH9</f>
        <v>0</v>
      </c>
      <c r="W9" s="5">
        <f>'Data Analysis Sheet'!T9+'Data Analysis Sheet'!U9</f>
        <v>0</v>
      </c>
      <c r="X9" s="5">
        <f>'Data Entry Sheet'!V9-'Data Entry Sheet'!W9</f>
        <v>0</v>
      </c>
      <c r="Y9" s="5">
        <f>COUNTIFS('Data Analysis Sheet'!W9,0,'Data Analysis Sheet'!X9,"&gt;0")</f>
        <v>0</v>
      </c>
      <c r="Z9" s="5">
        <f>'Data Entry Sheet'!AJ9-'Data Entry Sheet'!AK9</f>
        <v>0</v>
      </c>
      <c r="AA9" s="5">
        <f>'Data Entry Sheet'!AL9-'Data Entry Sheet'!AM9</f>
        <v>0</v>
      </c>
      <c r="AB9" s="5">
        <f>'Data Entry Sheet'!AN9-'Data Entry Sheet'!AO9</f>
        <v>0</v>
      </c>
      <c r="AC9" s="5">
        <f>'Data Entry Sheet'!AP9-'Data Entry Sheet'!AQ9</f>
        <v>0</v>
      </c>
      <c r="AD9" s="5">
        <f>'Data Entry Sheet'!AF9+'Data Entry Sheet'!AJ9+'Data Entry Sheet'!AN9</f>
        <v>0</v>
      </c>
      <c r="AE9" s="5">
        <f>'Data Entry Sheet'!AH9+'Data Entry Sheet'!AL9+'Data Entry Sheet'!AP9</f>
        <v>0</v>
      </c>
      <c r="AF9" s="5">
        <f>'Data Analysis Sheet'!AD9+'Data Analysis Sheet'!AE9</f>
        <v>0</v>
      </c>
      <c r="AG9" s="5">
        <f>'Data Analysis Sheet'!T9+'Data Analysis Sheet'!Z9+'Data Analysis Sheet'!AB9</f>
        <v>0</v>
      </c>
      <c r="AH9" s="5">
        <f>'Data Analysis Sheet'!U9+'Data Entry Sheet'!AM9+'Data Entry Sheet'!AQ9</f>
        <v>0</v>
      </c>
      <c r="AI9" s="5">
        <f>'Data Analysis Sheet'!AG9+'Data Analysis Sheet'!AH9</f>
        <v>0</v>
      </c>
      <c r="AJ9" s="6">
        <f>'Data Entry Sheet'!AW9+'Data Entry Sheet'!AY9</f>
        <v>0</v>
      </c>
      <c r="AK9" s="6">
        <f>COUNTIF('Data Entry Sheet'!AT9:AV9,"&gt;0")</f>
        <v>0</v>
      </c>
      <c r="AL9" s="6">
        <f>'Data Analysis Sheet'!AK9+'Data Analysis Sheet'!V9</f>
        <v>0</v>
      </c>
      <c r="AM9" s="6" t="b">
        <f>AND('Data Analysis Sheet'!AK9&gt;0,'Data Analysis Sheet'!W9)</f>
        <v>0</v>
      </c>
      <c r="AN9" s="6">
        <f>IF(AND('Data Entry Sheet'!AW9='Data Entry Sheet'!AX9,'Data Entry Sheet'!AW9&gt;0),1,0)</f>
        <v>0</v>
      </c>
      <c r="AO9" s="6">
        <f>IF(AND('Data Entry Sheet'!AY9='Data Entry Sheet'!AZ9,'Data Entry Sheet'!AY9&gt;0),1,0)</f>
        <v>0</v>
      </c>
      <c r="AP9" s="6" t="b">
        <f>OR((AND('Data Analysis Sheet'!AN9=1,'Data Analysis Sheet'!AO9=1)),(AND('Data Analysis Sheet'!AN9=1,'Data Entry Sheet'!AY9=0)),(AND('Data Analysis Sheet'!AO9=1,'Data Entry Sheet'!AW9=0)))</f>
        <v>0</v>
      </c>
      <c r="AQ9" s="6">
        <f>IF(AND(('Data Entry Sheet'!AW9+'Data Entry Sheet'!AY9)='Data Entry Sheet'!BA9,('Data Entry Sheet'!AW9+'Data Entry Sheet'!AY9)&gt;0),1,0)</f>
        <v>0</v>
      </c>
      <c r="AR9" s="6">
        <f>COUNTIFS('Data Entry Sheet'!AS9,"&gt;5",'Data Entry Sheet'!BB9,"Yes")</f>
        <v>0</v>
      </c>
      <c r="AS9" s="5">
        <f>IF(AND('Data Entry Sheet'!BF9='Data Entry Sheet'!AW9,'Data Entry Sheet'!AW9&gt;0),1,0)</f>
        <v>0</v>
      </c>
      <c r="AT9" s="5">
        <f>IF(AND('Data Entry Sheet'!BG9='Data Entry Sheet'!AY9,'Data Entry Sheet'!AY9&gt;0),1,0)</f>
        <v>0</v>
      </c>
      <c r="AU9" s="5">
        <f>COUNTIFS('Data Analysis Sheet'!AS9,1,'Data Analysis Sheet'!AT9,1)</f>
        <v>0</v>
      </c>
      <c r="AV9" s="6">
        <f>IF(AND(('Data Entry Sheet'!AW9+'Data Entry Sheet'!AY9)='Data Entry Sheet'!BH9,('Data Entry Sheet'!AW9+'Data Entry Sheet'!AY9)&gt;0),1,0)</f>
        <v>0</v>
      </c>
    </row>
    <row r="10" spans="1:48" x14ac:dyDescent="0.25">
      <c r="A10" s="5">
        <f>COUNTIFS('Data Entry Sheet'!C10,"Male",'Data Entry Sheet'!E10,"Medical")</f>
        <v>0</v>
      </c>
      <c r="B10" s="5">
        <f>COUNTIFS('Data Entry Sheet'!C10,"Male",'Data Entry Sheet'!E10,"Surgical")</f>
        <v>0</v>
      </c>
      <c r="C10" s="22">
        <f>'Data Entry Sheet'!H10-'Data Entry Sheet'!F10</f>
        <v>0</v>
      </c>
      <c r="D10" s="5">
        <f>COUNTIFS('Data Analysis Sheet'!I10,1,'Data Entry Sheet'!T10,"Yes")</f>
        <v>0</v>
      </c>
      <c r="E10" s="52">
        <f>COUNTIFS('Data Entry Sheet'!T10,"Yes",'Data Analysis Sheet'!R10,1)</f>
        <v>0</v>
      </c>
      <c r="F10" s="5">
        <f>COUNTIFS('Data Analysis Sheet'!D10,1,'Data Entry Sheet'!U10,"Yes")</f>
        <v>0</v>
      </c>
      <c r="G10" s="52">
        <f>COUNTIFS('Data Analysis Sheet'!E10,1,'Data Entry Sheet'!U10,"Yes")</f>
        <v>0</v>
      </c>
      <c r="H10" s="5">
        <f>IF(AND('Data Entry Sheet'!V10='Data Entry Sheet'!W10,'Data Entry Sheet'!V10&gt;0),1,0)</f>
        <v>0</v>
      </c>
      <c r="I10" s="5">
        <f>COUNTIFS('Data Analysis Sheet'!H10,1,'Data Entry Sheet'!Q10,"Less than 24 hours")</f>
        <v>0</v>
      </c>
      <c r="J10" s="5">
        <f>IF(AND('Data Entry Sheet'!X10='Data Entry Sheet'!Y10,'Data Entry Sheet'!X10&gt;0),1,0)</f>
        <v>0</v>
      </c>
      <c r="K10" s="5">
        <f>COUNTIFS('Data Analysis Sheet'!J10,1,'Data Entry Sheet'!Q10,"Less than 24 hours")</f>
        <v>0</v>
      </c>
      <c r="L10" s="52">
        <f>IF(OR('Data Entry Sheet'!X10=0,'Data Analysis Sheet'!K10=1),1,0)</f>
        <v>1</v>
      </c>
      <c r="M10" s="5">
        <f>IF(AND('Data Entry Sheet'!Z10='Data Entry Sheet'!AA10,'Data Entry Sheet'!Z10&gt;0),1,0)</f>
        <v>0</v>
      </c>
      <c r="N10" s="5">
        <f>COUNTIFS('Data Analysis Sheet'!M10,1,'Data Entry Sheet'!Q10,"Less than 24 hours")</f>
        <v>0</v>
      </c>
      <c r="O10" s="52">
        <f>IF(OR('Data Entry Sheet'!Z10=0,'Data Analysis Sheet'!N10=1),1,0)</f>
        <v>1</v>
      </c>
      <c r="P10" s="5">
        <f>COUNTIFS('Data Analysis Sheet'!F10,1,'Data Entry Sheet'!AC10,"yes")</f>
        <v>0</v>
      </c>
      <c r="Q10" s="52">
        <f>COUNTIFS('Data Analysis Sheet'!G10,1,'Data Entry Sheet'!AC10,"yes")</f>
        <v>0</v>
      </c>
      <c r="R10" s="50">
        <f>COUNTIFS('Data Analysis Sheet'!O10,1,'Data Analysis Sheet'!L10,1,'Data Analysis Sheet'!I10,1)</f>
        <v>0</v>
      </c>
      <c r="S10" s="5">
        <f>'Data Analysis Sheet'!I10+'Data Analysis Sheet'!K10+'Data Analysis Sheet'!N10</f>
        <v>0</v>
      </c>
      <c r="T10" s="5">
        <f>'Data Entry Sheet'!AF10-'Data Entry Sheet'!AG10</f>
        <v>0</v>
      </c>
      <c r="U10" s="5">
        <f>'Data Entry Sheet'!AH10-'Data Entry Sheet'!AI10</f>
        <v>0</v>
      </c>
      <c r="V10" s="5">
        <f>'Data Entry Sheet'!AF10+'Data Entry Sheet'!AH10</f>
        <v>0</v>
      </c>
      <c r="W10" s="5">
        <f>'Data Analysis Sheet'!T10+'Data Analysis Sheet'!U10</f>
        <v>0</v>
      </c>
      <c r="X10" s="5">
        <f>'Data Entry Sheet'!V10-'Data Entry Sheet'!W10</f>
        <v>0</v>
      </c>
      <c r="Y10" s="5">
        <f>COUNTIFS('Data Analysis Sheet'!W10,0,'Data Analysis Sheet'!X10,"&gt;0")</f>
        <v>0</v>
      </c>
      <c r="Z10" s="5">
        <f>'Data Entry Sheet'!AJ10-'Data Entry Sheet'!AK10</f>
        <v>0</v>
      </c>
      <c r="AA10" s="5">
        <f>'Data Entry Sheet'!AL10-'Data Entry Sheet'!AM10</f>
        <v>0</v>
      </c>
      <c r="AB10" s="5">
        <f>'Data Entry Sheet'!AN10-'Data Entry Sheet'!AO10</f>
        <v>0</v>
      </c>
      <c r="AC10" s="5">
        <f>'Data Entry Sheet'!AP10-'Data Entry Sheet'!AQ10</f>
        <v>0</v>
      </c>
      <c r="AD10" s="5">
        <f>'Data Entry Sheet'!AF10+'Data Entry Sheet'!AJ10+'Data Entry Sheet'!AN10</f>
        <v>0</v>
      </c>
      <c r="AE10" s="5">
        <f>'Data Entry Sheet'!AH10+'Data Entry Sheet'!AL10+'Data Entry Sheet'!AP10</f>
        <v>0</v>
      </c>
      <c r="AF10" s="5">
        <f>'Data Analysis Sheet'!AD10+'Data Analysis Sheet'!AE10</f>
        <v>0</v>
      </c>
      <c r="AG10" s="5">
        <f>'Data Analysis Sheet'!T10+'Data Analysis Sheet'!Z10+'Data Analysis Sheet'!AB10</f>
        <v>0</v>
      </c>
      <c r="AH10" s="5">
        <f>'Data Analysis Sheet'!U10+'Data Entry Sheet'!AM10+'Data Entry Sheet'!AQ10</f>
        <v>0</v>
      </c>
      <c r="AI10" s="5">
        <f>'Data Analysis Sheet'!AG10+'Data Analysis Sheet'!AH10</f>
        <v>0</v>
      </c>
      <c r="AJ10" s="6">
        <f>'Data Entry Sheet'!AW10+'Data Entry Sheet'!AY10</f>
        <v>0</v>
      </c>
      <c r="AK10" s="6">
        <f>COUNTIF('Data Entry Sheet'!AT10:AV10,"&gt;0")</f>
        <v>0</v>
      </c>
      <c r="AL10" s="6">
        <f>'Data Analysis Sheet'!AK10+'Data Analysis Sheet'!V10</f>
        <v>0</v>
      </c>
      <c r="AM10" s="6" t="b">
        <f>AND('Data Analysis Sheet'!AK10&gt;0,'Data Analysis Sheet'!W10)</f>
        <v>0</v>
      </c>
      <c r="AN10" s="6">
        <f>IF(AND('Data Entry Sheet'!AW10='Data Entry Sheet'!AX10,'Data Entry Sheet'!AW10&gt;0),1,0)</f>
        <v>0</v>
      </c>
      <c r="AO10" s="6">
        <f>IF(AND('Data Entry Sheet'!AY10='Data Entry Sheet'!AZ10,'Data Entry Sheet'!AY10&gt;0),1,0)</f>
        <v>0</v>
      </c>
      <c r="AP10" s="6" t="b">
        <f>OR((AND('Data Analysis Sheet'!AN10=1,'Data Analysis Sheet'!AO10=1)),(AND('Data Analysis Sheet'!AN10=1,'Data Entry Sheet'!AY10=0)),(AND('Data Analysis Sheet'!AO10=1,'Data Entry Sheet'!AW10=0)))</f>
        <v>0</v>
      </c>
      <c r="AQ10" s="6">
        <f>IF(AND(('Data Entry Sheet'!AW10+'Data Entry Sheet'!AY10)='Data Entry Sheet'!BA10,('Data Entry Sheet'!AW10+'Data Entry Sheet'!AY10)&gt;0),1,0)</f>
        <v>0</v>
      </c>
      <c r="AR10" s="6">
        <f>COUNTIFS('Data Entry Sheet'!AS10,"&gt;5",'Data Entry Sheet'!BB10,"Yes")</f>
        <v>0</v>
      </c>
      <c r="AS10" s="5">
        <f>IF(AND('Data Entry Sheet'!BF10='Data Entry Sheet'!AW10,'Data Entry Sheet'!AW10&gt;0),1,0)</f>
        <v>0</v>
      </c>
      <c r="AT10" s="5">
        <f>IF(AND('Data Entry Sheet'!BG10='Data Entry Sheet'!AY10,'Data Entry Sheet'!AY10&gt;0),1,0)</f>
        <v>0</v>
      </c>
      <c r="AU10" s="5">
        <f>COUNTIFS('Data Analysis Sheet'!AS10,1,'Data Analysis Sheet'!AT10,1)</f>
        <v>0</v>
      </c>
      <c r="AV10" s="6">
        <f>IF(AND(('Data Entry Sheet'!AW10+'Data Entry Sheet'!AY10)='Data Entry Sheet'!BH10,('Data Entry Sheet'!AW10+'Data Entry Sheet'!AY10)&gt;0),1,0)</f>
        <v>0</v>
      </c>
    </row>
    <row r="11" spans="1:48" x14ac:dyDescent="0.25">
      <c r="A11" s="5">
        <f>COUNTIFS('Data Entry Sheet'!C11,"Male",'Data Entry Sheet'!E11,"Medical")</f>
        <v>0</v>
      </c>
      <c r="B11" s="5">
        <f>COUNTIFS('Data Entry Sheet'!C11,"Male",'Data Entry Sheet'!E11,"Surgical")</f>
        <v>0</v>
      </c>
      <c r="C11" s="22">
        <f>'Data Entry Sheet'!H11-'Data Entry Sheet'!F11</f>
        <v>0</v>
      </c>
      <c r="D11" s="5">
        <f>COUNTIFS('Data Analysis Sheet'!I11,1,'Data Entry Sheet'!T11,"Yes")</f>
        <v>0</v>
      </c>
      <c r="E11" s="52">
        <f>COUNTIFS('Data Entry Sheet'!T11,"Yes",'Data Analysis Sheet'!R11,1)</f>
        <v>0</v>
      </c>
      <c r="F11" s="5">
        <f>COUNTIFS('Data Analysis Sheet'!D11,1,'Data Entry Sheet'!U11,"Yes")</f>
        <v>0</v>
      </c>
      <c r="G11" s="52">
        <f>COUNTIFS('Data Analysis Sheet'!E11,1,'Data Entry Sheet'!U11,"Yes")</f>
        <v>0</v>
      </c>
      <c r="H11" s="5">
        <f>IF(AND('Data Entry Sheet'!V11='Data Entry Sheet'!W11,'Data Entry Sheet'!V11&gt;0),1,0)</f>
        <v>0</v>
      </c>
      <c r="I11" s="5">
        <f>COUNTIFS('Data Analysis Sheet'!H11,1,'Data Entry Sheet'!Q11,"Less than 24 hours")</f>
        <v>0</v>
      </c>
      <c r="J11" s="5">
        <f>IF(AND('Data Entry Sheet'!X11='Data Entry Sheet'!Y11,'Data Entry Sheet'!X11&gt;0),1,0)</f>
        <v>0</v>
      </c>
      <c r="K11" s="5">
        <f>COUNTIFS('Data Analysis Sheet'!J11,1,'Data Entry Sheet'!Q11,"Less than 24 hours")</f>
        <v>0</v>
      </c>
      <c r="L11" s="52">
        <f>IF(OR('Data Entry Sheet'!X11=0,'Data Analysis Sheet'!K11=1),1,0)</f>
        <v>1</v>
      </c>
      <c r="M11" s="5">
        <f>IF(AND('Data Entry Sheet'!Z11='Data Entry Sheet'!AA11,'Data Entry Sheet'!Z11&gt;0),1,0)</f>
        <v>0</v>
      </c>
      <c r="N11" s="5">
        <f>COUNTIFS('Data Analysis Sheet'!M11,1,'Data Entry Sheet'!Q11,"Less than 24 hours")</f>
        <v>0</v>
      </c>
      <c r="O11" s="52">
        <f>IF(OR('Data Entry Sheet'!Z11=0,'Data Analysis Sheet'!N11=1),1,0)</f>
        <v>1</v>
      </c>
      <c r="P11" s="5">
        <f>COUNTIFS('Data Analysis Sheet'!F11,1,'Data Entry Sheet'!AC11,"yes")</f>
        <v>0</v>
      </c>
      <c r="Q11" s="52">
        <f>COUNTIFS('Data Analysis Sheet'!G11,1,'Data Entry Sheet'!AC11,"yes")</f>
        <v>0</v>
      </c>
      <c r="R11" s="50">
        <f>COUNTIFS('Data Analysis Sheet'!O11,1,'Data Analysis Sheet'!L11,1,'Data Analysis Sheet'!I11,1)</f>
        <v>0</v>
      </c>
      <c r="S11" s="5">
        <f>'Data Analysis Sheet'!I11+'Data Analysis Sheet'!K11+'Data Analysis Sheet'!N11</f>
        <v>0</v>
      </c>
      <c r="T11" s="5">
        <f>'Data Entry Sheet'!AF11-'Data Entry Sheet'!AG11</f>
        <v>0</v>
      </c>
      <c r="U11" s="5">
        <f>'Data Entry Sheet'!AH11-'Data Entry Sheet'!AI11</f>
        <v>0</v>
      </c>
      <c r="V11" s="5">
        <f>'Data Entry Sheet'!AF11+'Data Entry Sheet'!AH11</f>
        <v>0</v>
      </c>
      <c r="W11" s="5">
        <f>'Data Analysis Sheet'!T11+'Data Analysis Sheet'!U11</f>
        <v>0</v>
      </c>
      <c r="X11" s="5">
        <f>'Data Entry Sheet'!V11-'Data Entry Sheet'!W11</f>
        <v>0</v>
      </c>
      <c r="Y11" s="5">
        <f>COUNTIFS('Data Analysis Sheet'!W11,0,'Data Analysis Sheet'!X11,"&gt;0")</f>
        <v>0</v>
      </c>
      <c r="Z11" s="5">
        <f>'Data Entry Sheet'!AJ11-'Data Entry Sheet'!AK11</f>
        <v>0</v>
      </c>
      <c r="AA11" s="5">
        <f>'Data Entry Sheet'!AL11-'Data Entry Sheet'!AM11</f>
        <v>0</v>
      </c>
      <c r="AB11" s="5">
        <f>'Data Entry Sheet'!AN11-'Data Entry Sheet'!AO11</f>
        <v>0</v>
      </c>
      <c r="AC11" s="5">
        <f>'Data Entry Sheet'!AP11-'Data Entry Sheet'!AQ11</f>
        <v>0</v>
      </c>
      <c r="AD11" s="5">
        <f>'Data Entry Sheet'!AF11+'Data Entry Sheet'!AJ11+'Data Entry Sheet'!AN11</f>
        <v>0</v>
      </c>
      <c r="AE11" s="5">
        <f>'Data Entry Sheet'!AH11+'Data Entry Sheet'!AL11+'Data Entry Sheet'!AP11</f>
        <v>0</v>
      </c>
      <c r="AF11" s="5">
        <f>'Data Analysis Sheet'!AD11+'Data Analysis Sheet'!AE11</f>
        <v>0</v>
      </c>
      <c r="AG11" s="5">
        <f>'Data Analysis Sheet'!T11+'Data Analysis Sheet'!Z11+'Data Analysis Sheet'!AB11</f>
        <v>0</v>
      </c>
      <c r="AH11" s="5">
        <f>'Data Analysis Sheet'!U11+'Data Entry Sheet'!AM11+'Data Entry Sheet'!AQ11</f>
        <v>0</v>
      </c>
      <c r="AI11" s="5">
        <f>'Data Analysis Sheet'!AG11+'Data Analysis Sheet'!AH11</f>
        <v>0</v>
      </c>
      <c r="AJ11" s="6">
        <f>'Data Entry Sheet'!AW11+'Data Entry Sheet'!AY11</f>
        <v>0</v>
      </c>
      <c r="AK11" s="6">
        <f>COUNTIF('Data Entry Sheet'!AT11:AV11,"&gt;0")</f>
        <v>0</v>
      </c>
      <c r="AL11" s="6">
        <f>'Data Analysis Sheet'!AK11+'Data Analysis Sheet'!V11</f>
        <v>0</v>
      </c>
      <c r="AM11" s="6" t="b">
        <f>AND('Data Analysis Sheet'!AK11&gt;0,'Data Analysis Sheet'!W11)</f>
        <v>0</v>
      </c>
      <c r="AN11" s="6">
        <f>IF(AND('Data Entry Sheet'!AW11='Data Entry Sheet'!AX11,'Data Entry Sheet'!AW11&gt;0),1,0)</f>
        <v>0</v>
      </c>
      <c r="AO11" s="6">
        <f>IF(AND('Data Entry Sheet'!AY11='Data Entry Sheet'!AZ11,'Data Entry Sheet'!AY11&gt;0),1,0)</f>
        <v>0</v>
      </c>
      <c r="AP11" s="6" t="b">
        <f>OR((AND('Data Analysis Sheet'!AN11=1,'Data Analysis Sheet'!AO11=1)),(AND('Data Analysis Sheet'!AN11=1,'Data Entry Sheet'!AY11=0)),(AND('Data Analysis Sheet'!AO11=1,'Data Entry Sheet'!AW11=0)))</f>
        <v>0</v>
      </c>
      <c r="AQ11" s="6">
        <f>IF(AND(('Data Entry Sheet'!AW11+'Data Entry Sheet'!AY11)='Data Entry Sheet'!BA11,('Data Entry Sheet'!AW11+'Data Entry Sheet'!AY11)&gt;0),1,0)</f>
        <v>0</v>
      </c>
      <c r="AR11" s="6">
        <f>COUNTIFS('Data Entry Sheet'!AS11,"&gt;5",'Data Entry Sheet'!BB11,"Yes")</f>
        <v>0</v>
      </c>
      <c r="AS11" s="5">
        <f>IF(AND('Data Entry Sheet'!BF11='Data Entry Sheet'!AW11,'Data Entry Sheet'!AW11&gt;0),1,0)</f>
        <v>0</v>
      </c>
      <c r="AT11" s="5">
        <f>IF(AND('Data Entry Sheet'!BG11='Data Entry Sheet'!AY11,'Data Entry Sheet'!AY11&gt;0),1,0)</f>
        <v>0</v>
      </c>
      <c r="AU11" s="5">
        <f>COUNTIFS('Data Analysis Sheet'!AS11,1,'Data Analysis Sheet'!AT11,1)</f>
        <v>0</v>
      </c>
      <c r="AV11" s="6">
        <f>IF(AND(('Data Entry Sheet'!AW11+'Data Entry Sheet'!AY11)='Data Entry Sheet'!BH11,('Data Entry Sheet'!AW11+'Data Entry Sheet'!AY11)&gt;0),1,0)</f>
        <v>0</v>
      </c>
    </row>
    <row r="12" spans="1:48" x14ac:dyDescent="0.25">
      <c r="A12" s="5">
        <f>COUNTIFS('Data Entry Sheet'!C12,"Male",'Data Entry Sheet'!E12,"Medical")</f>
        <v>0</v>
      </c>
      <c r="B12" s="5">
        <f>COUNTIFS('Data Entry Sheet'!C12,"Male",'Data Entry Sheet'!E12,"Surgical")</f>
        <v>0</v>
      </c>
      <c r="C12" s="22">
        <f>'Data Entry Sheet'!H12-'Data Entry Sheet'!F12</f>
        <v>0</v>
      </c>
      <c r="D12" s="5">
        <f>COUNTIFS('Data Analysis Sheet'!I12,1,'Data Entry Sheet'!T12,"Yes")</f>
        <v>0</v>
      </c>
      <c r="E12" s="52">
        <f>COUNTIFS('Data Entry Sheet'!T12,"Yes",'Data Analysis Sheet'!R12,1)</f>
        <v>0</v>
      </c>
      <c r="F12" s="5">
        <f>COUNTIFS('Data Analysis Sheet'!D12,1,'Data Entry Sheet'!U12,"Yes")</f>
        <v>0</v>
      </c>
      <c r="G12" s="52">
        <f>COUNTIFS('Data Analysis Sheet'!E12,1,'Data Entry Sheet'!U12,"Yes")</f>
        <v>0</v>
      </c>
      <c r="H12" s="5">
        <f>IF(AND('Data Entry Sheet'!V12='Data Entry Sheet'!W12,'Data Entry Sheet'!V12&gt;0),1,0)</f>
        <v>0</v>
      </c>
      <c r="I12" s="5">
        <f>COUNTIFS('Data Analysis Sheet'!H12,1,'Data Entry Sheet'!Q12,"Less than 24 hours")</f>
        <v>0</v>
      </c>
      <c r="J12" s="5">
        <f>IF(AND('Data Entry Sheet'!X12='Data Entry Sheet'!Y12,'Data Entry Sheet'!X12&gt;0),1,0)</f>
        <v>0</v>
      </c>
      <c r="K12" s="5">
        <f>COUNTIFS('Data Analysis Sheet'!J12,1,'Data Entry Sheet'!Q12,"Less than 24 hours")</f>
        <v>0</v>
      </c>
      <c r="L12" s="52">
        <f>IF(OR('Data Entry Sheet'!X12=0,'Data Analysis Sheet'!K12=1),1,0)</f>
        <v>1</v>
      </c>
      <c r="M12" s="5">
        <f>IF(AND('Data Entry Sheet'!Z12='Data Entry Sheet'!AA12,'Data Entry Sheet'!Z12&gt;0),1,0)</f>
        <v>0</v>
      </c>
      <c r="N12" s="5">
        <f>COUNTIFS('Data Analysis Sheet'!M12,1,'Data Entry Sheet'!Q12,"Less than 24 hours")</f>
        <v>0</v>
      </c>
      <c r="O12" s="52">
        <f>IF(OR('Data Entry Sheet'!Z12=0,'Data Analysis Sheet'!N12=1),1,0)</f>
        <v>1</v>
      </c>
      <c r="P12" s="5">
        <f>COUNTIFS('Data Analysis Sheet'!F12,1,'Data Entry Sheet'!AC12,"yes")</f>
        <v>0</v>
      </c>
      <c r="Q12" s="52">
        <f>COUNTIFS('Data Analysis Sheet'!G12,1,'Data Entry Sheet'!AC12,"yes")</f>
        <v>0</v>
      </c>
      <c r="R12" s="50">
        <f>COUNTIFS('Data Analysis Sheet'!O12,1,'Data Analysis Sheet'!L12,1,'Data Analysis Sheet'!I12,1)</f>
        <v>0</v>
      </c>
      <c r="S12" s="5">
        <f>'Data Analysis Sheet'!I12+'Data Analysis Sheet'!K12+'Data Analysis Sheet'!N12</f>
        <v>0</v>
      </c>
      <c r="T12" s="5">
        <f>'Data Entry Sheet'!AF12-'Data Entry Sheet'!AG12</f>
        <v>0</v>
      </c>
      <c r="U12" s="5">
        <f>'Data Entry Sheet'!AH12-'Data Entry Sheet'!AI12</f>
        <v>0</v>
      </c>
      <c r="V12" s="5">
        <f>'Data Entry Sheet'!AF12+'Data Entry Sheet'!AH12</f>
        <v>0</v>
      </c>
      <c r="W12" s="5">
        <f>'Data Analysis Sheet'!T12+'Data Analysis Sheet'!U12</f>
        <v>0</v>
      </c>
      <c r="X12" s="5">
        <f>'Data Entry Sheet'!V12-'Data Entry Sheet'!W12</f>
        <v>0</v>
      </c>
      <c r="Y12" s="5">
        <f>COUNTIFS('Data Analysis Sheet'!W12,0,'Data Analysis Sheet'!X12,"&gt;0")</f>
        <v>0</v>
      </c>
      <c r="Z12" s="5">
        <f>'Data Entry Sheet'!AJ12-'Data Entry Sheet'!AK12</f>
        <v>0</v>
      </c>
      <c r="AA12" s="5">
        <f>'Data Entry Sheet'!AL12-'Data Entry Sheet'!AM12</f>
        <v>0</v>
      </c>
      <c r="AB12" s="5">
        <f>'Data Entry Sheet'!AN12-'Data Entry Sheet'!AO12</f>
        <v>0</v>
      </c>
      <c r="AC12" s="5">
        <f>'Data Entry Sheet'!AP12-'Data Entry Sheet'!AQ12</f>
        <v>0</v>
      </c>
      <c r="AD12" s="5">
        <f>'Data Entry Sheet'!AF12+'Data Entry Sheet'!AJ12+'Data Entry Sheet'!AN12</f>
        <v>0</v>
      </c>
      <c r="AE12" s="5">
        <f>'Data Entry Sheet'!AH12+'Data Entry Sheet'!AL12+'Data Entry Sheet'!AP12</f>
        <v>0</v>
      </c>
      <c r="AF12" s="5">
        <f>'Data Analysis Sheet'!AD12+'Data Analysis Sheet'!AE12</f>
        <v>0</v>
      </c>
      <c r="AG12" s="5">
        <f>'Data Analysis Sheet'!T12+'Data Analysis Sheet'!Z12+'Data Analysis Sheet'!AB12</f>
        <v>0</v>
      </c>
      <c r="AH12" s="5">
        <f>'Data Analysis Sheet'!U12+'Data Entry Sheet'!AM12+'Data Entry Sheet'!AQ12</f>
        <v>0</v>
      </c>
      <c r="AI12" s="5">
        <f>'Data Analysis Sheet'!AG12+'Data Analysis Sheet'!AH12</f>
        <v>0</v>
      </c>
      <c r="AJ12" s="6">
        <f>'Data Entry Sheet'!AW12+'Data Entry Sheet'!AY12</f>
        <v>0</v>
      </c>
      <c r="AK12" s="6">
        <f>COUNTIF('Data Entry Sheet'!AT12:AV12,"&gt;0")</f>
        <v>0</v>
      </c>
      <c r="AL12" s="6">
        <f>'Data Analysis Sheet'!AK12+'Data Analysis Sheet'!V12</f>
        <v>0</v>
      </c>
      <c r="AM12" s="6" t="b">
        <f>AND('Data Analysis Sheet'!AK12&gt;0,'Data Analysis Sheet'!W12)</f>
        <v>0</v>
      </c>
      <c r="AN12" s="6">
        <f>IF(AND('Data Entry Sheet'!AW12='Data Entry Sheet'!AX12,'Data Entry Sheet'!AW12&gt;0),1,0)</f>
        <v>0</v>
      </c>
      <c r="AO12" s="6">
        <f>IF(AND('Data Entry Sheet'!AY12='Data Entry Sheet'!AZ12,'Data Entry Sheet'!AY12&gt;0),1,0)</f>
        <v>0</v>
      </c>
      <c r="AP12" s="6" t="b">
        <f>OR((AND('Data Analysis Sheet'!AN12=1,'Data Analysis Sheet'!AO12=1)),(AND('Data Analysis Sheet'!AN12=1,'Data Entry Sheet'!AY12=0)),(AND('Data Analysis Sheet'!AO12=1,'Data Entry Sheet'!AW12=0)))</f>
        <v>0</v>
      </c>
      <c r="AQ12" s="6">
        <f>IF(AND(('Data Entry Sheet'!AW12+'Data Entry Sheet'!AY12)='Data Entry Sheet'!BA12,('Data Entry Sheet'!AW12+'Data Entry Sheet'!AY12)&gt;0),1,0)</f>
        <v>0</v>
      </c>
      <c r="AR12" s="6">
        <f>COUNTIFS('Data Entry Sheet'!AS12,"&gt;5",'Data Entry Sheet'!BB12,"Yes")</f>
        <v>0</v>
      </c>
      <c r="AS12" s="5">
        <f>IF(AND('Data Entry Sheet'!BF12='Data Entry Sheet'!AW12,'Data Entry Sheet'!AW12&gt;0),1,0)</f>
        <v>0</v>
      </c>
      <c r="AT12" s="5">
        <f>IF(AND('Data Entry Sheet'!BG12='Data Entry Sheet'!AY12,'Data Entry Sheet'!AY12&gt;0),1,0)</f>
        <v>0</v>
      </c>
      <c r="AU12" s="5">
        <f>COUNTIFS('Data Analysis Sheet'!AS12,1,'Data Analysis Sheet'!AT12,1)</f>
        <v>0</v>
      </c>
      <c r="AV12" s="6">
        <f>IF(AND(('Data Entry Sheet'!AW12+'Data Entry Sheet'!AY12)='Data Entry Sheet'!BH12,('Data Entry Sheet'!AW12+'Data Entry Sheet'!AY12)&gt;0),1,0)</f>
        <v>0</v>
      </c>
    </row>
    <row r="13" spans="1:48" x14ac:dyDescent="0.25">
      <c r="A13" s="5">
        <f>COUNTIFS('Data Entry Sheet'!C13,"Male",'Data Entry Sheet'!E13,"Medical")</f>
        <v>0</v>
      </c>
      <c r="B13" s="5">
        <f>COUNTIFS('Data Entry Sheet'!C13,"Male",'Data Entry Sheet'!E13,"Surgical")</f>
        <v>0</v>
      </c>
      <c r="C13" s="22">
        <f>'Data Entry Sheet'!H13-'Data Entry Sheet'!F13</f>
        <v>0</v>
      </c>
      <c r="D13" s="5">
        <f>COUNTIFS('Data Analysis Sheet'!I13,1,'Data Entry Sheet'!T13,"Yes")</f>
        <v>0</v>
      </c>
      <c r="E13" s="52">
        <f>COUNTIFS('Data Entry Sheet'!T13,"Yes",'Data Analysis Sheet'!R13,1)</f>
        <v>0</v>
      </c>
      <c r="F13" s="5">
        <f>COUNTIFS('Data Analysis Sheet'!D13,1,'Data Entry Sheet'!U13,"Yes")</f>
        <v>0</v>
      </c>
      <c r="G13" s="52">
        <f>COUNTIFS('Data Analysis Sheet'!E13,1,'Data Entry Sheet'!U13,"Yes")</f>
        <v>0</v>
      </c>
      <c r="H13" s="5">
        <f>IF(AND('Data Entry Sheet'!V13='Data Entry Sheet'!W13,'Data Entry Sheet'!V13&gt;0),1,0)</f>
        <v>0</v>
      </c>
      <c r="I13" s="5">
        <f>COUNTIFS('Data Analysis Sheet'!H13,1,'Data Entry Sheet'!Q13,"Less than 24 hours")</f>
        <v>0</v>
      </c>
      <c r="J13" s="5">
        <f>IF(AND('Data Entry Sheet'!X13='Data Entry Sheet'!Y13,'Data Entry Sheet'!X13&gt;0),1,0)</f>
        <v>0</v>
      </c>
      <c r="K13" s="5">
        <f>COUNTIFS('Data Analysis Sheet'!J13,1,'Data Entry Sheet'!Q13,"Less than 24 hours")</f>
        <v>0</v>
      </c>
      <c r="L13" s="52">
        <f>IF(OR('Data Entry Sheet'!X13=0,'Data Analysis Sheet'!K13=1),1,0)</f>
        <v>1</v>
      </c>
      <c r="M13" s="5">
        <f>IF(AND('Data Entry Sheet'!Z13='Data Entry Sheet'!AA13,'Data Entry Sheet'!Z13&gt;0),1,0)</f>
        <v>0</v>
      </c>
      <c r="N13" s="5">
        <f>COUNTIFS('Data Analysis Sheet'!M13,1,'Data Entry Sheet'!Q13,"Less than 24 hours")</f>
        <v>0</v>
      </c>
      <c r="O13" s="52">
        <f>IF(OR('Data Entry Sheet'!Z13=0,'Data Analysis Sheet'!N13=1),1,0)</f>
        <v>1</v>
      </c>
      <c r="P13" s="5">
        <f>COUNTIFS('Data Analysis Sheet'!F13,1,'Data Entry Sheet'!AC13,"yes")</f>
        <v>0</v>
      </c>
      <c r="Q13" s="52">
        <f>COUNTIFS('Data Analysis Sheet'!G13,1,'Data Entry Sheet'!AC13,"yes")</f>
        <v>0</v>
      </c>
      <c r="R13" s="50">
        <f>COUNTIFS('Data Analysis Sheet'!O13,1,'Data Analysis Sheet'!L13,1,'Data Analysis Sheet'!I13,1)</f>
        <v>0</v>
      </c>
      <c r="S13" s="5">
        <f>'Data Analysis Sheet'!I13+'Data Analysis Sheet'!K13+'Data Analysis Sheet'!N13</f>
        <v>0</v>
      </c>
      <c r="T13" s="5">
        <f>'Data Entry Sheet'!AF13-'Data Entry Sheet'!AG13</f>
        <v>0</v>
      </c>
      <c r="U13" s="5">
        <f>'Data Entry Sheet'!AH13-'Data Entry Sheet'!AI13</f>
        <v>0</v>
      </c>
      <c r="V13" s="5">
        <f>'Data Entry Sheet'!AF13+'Data Entry Sheet'!AH13</f>
        <v>0</v>
      </c>
      <c r="W13" s="5">
        <f>'Data Analysis Sheet'!T13+'Data Analysis Sheet'!U13</f>
        <v>0</v>
      </c>
      <c r="X13" s="5">
        <f>'Data Entry Sheet'!V13-'Data Entry Sheet'!W13</f>
        <v>0</v>
      </c>
      <c r="Y13" s="5">
        <f>COUNTIFS('Data Analysis Sheet'!W13,0,'Data Analysis Sheet'!X13,"&gt;0")</f>
        <v>0</v>
      </c>
      <c r="Z13" s="5">
        <f>'Data Entry Sheet'!AJ13-'Data Entry Sheet'!AK13</f>
        <v>0</v>
      </c>
      <c r="AA13" s="5">
        <f>'Data Entry Sheet'!AL13-'Data Entry Sheet'!AM13</f>
        <v>0</v>
      </c>
      <c r="AB13" s="5">
        <f>'Data Entry Sheet'!AN13-'Data Entry Sheet'!AO13</f>
        <v>0</v>
      </c>
      <c r="AC13" s="5">
        <f>'Data Entry Sheet'!AP13-'Data Entry Sheet'!AQ13</f>
        <v>0</v>
      </c>
      <c r="AD13" s="5">
        <f>'Data Entry Sheet'!AF13+'Data Entry Sheet'!AJ13+'Data Entry Sheet'!AN13</f>
        <v>0</v>
      </c>
      <c r="AE13" s="5">
        <f>'Data Entry Sheet'!AH13+'Data Entry Sheet'!AL13+'Data Entry Sheet'!AP13</f>
        <v>0</v>
      </c>
      <c r="AF13" s="5">
        <f>'Data Analysis Sheet'!AD13+'Data Analysis Sheet'!AE13</f>
        <v>0</v>
      </c>
      <c r="AG13" s="5">
        <f>'Data Analysis Sheet'!T13+'Data Analysis Sheet'!Z13+'Data Analysis Sheet'!AB13</f>
        <v>0</v>
      </c>
      <c r="AH13" s="5">
        <f>'Data Analysis Sheet'!U13+'Data Entry Sheet'!AM13+'Data Entry Sheet'!AQ13</f>
        <v>0</v>
      </c>
      <c r="AI13" s="5">
        <f>'Data Analysis Sheet'!AG13+'Data Analysis Sheet'!AH13</f>
        <v>0</v>
      </c>
      <c r="AJ13" s="6">
        <f>'Data Entry Sheet'!AW13+'Data Entry Sheet'!AY13</f>
        <v>0</v>
      </c>
      <c r="AK13" s="6">
        <f>COUNTIF('Data Entry Sheet'!AT13:AV13,"&gt;0")</f>
        <v>0</v>
      </c>
      <c r="AL13" s="6">
        <f>'Data Analysis Sheet'!AK13+'Data Analysis Sheet'!V13</f>
        <v>0</v>
      </c>
      <c r="AM13" s="6" t="b">
        <f>AND('Data Analysis Sheet'!AK13&gt;0,'Data Analysis Sheet'!W13)</f>
        <v>0</v>
      </c>
      <c r="AN13" s="6">
        <f>IF(AND('Data Entry Sheet'!AW13='Data Entry Sheet'!AX13,'Data Entry Sheet'!AW13&gt;0),1,0)</f>
        <v>0</v>
      </c>
      <c r="AO13" s="6">
        <f>IF(AND('Data Entry Sheet'!AY13='Data Entry Sheet'!AZ13,'Data Entry Sheet'!AY13&gt;0),1,0)</f>
        <v>0</v>
      </c>
      <c r="AP13" s="6" t="b">
        <f>OR((AND('Data Analysis Sheet'!AN13=1,'Data Analysis Sheet'!AO13=1)),(AND('Data Analysis Sheet'!AN13=1,'Data Entry Sheet'!AY13=0)),(AND('Data Analysis Sheet'!AO13=1,'Data Entry Sheet'!AW13=0)))</f>
        <v>0</v>
      </c>
      <c r="AQ13" s="6">
        <f>IF(AND(('Data Entry Sheet'!AW13+'Data Entry Sheet'!AY13)='Data Entry Sheet'!BA13,('Data Entry Sheet'!AW13+'Data Entry Sheet'!AY13)&gt;0),1,0)</f>
        <v>0</v>
      </c>
      <c r="AR13" s="6">
        <f>COUNTIFS('Data Entry Sheet'!AS13,"&gt;5",'Data Entry Sheet'!BB13,"Yes")</f>
        <v>0</v>
      </c>
      <c r="AS13" s="5">
        <f>IF(AND('Data Entry Sheet'!BF13='Data Entry Sheet'!AW13,'Data Entry Sheet'!AW13&gt;0),1,0)</f>
        <v>0</v>
      </c>
      <c r="AT13" s="5">
        <f>IF(AND('Data Entry Sheet'!BG13='Data Entry Sheet'!AY13,'Data Entry Sheet'!AY13&gt;0),1,0)</f>
        <v>0</v>
      </c>
      <c r="AU13" s="5">
        <f>COUNTIFS('Data Analysis Sheet'!AS13,1,'Data Analysis Sheet'!AT13,1)</f>
        <v>0</v>
      </c>
      <c r="AV13" s="6">
        <f>IF(AND(('Data Entry Sheet'!AW13+'Data Entry Sheet'!AY13)='Data Entry Sheet'!BH13,('Data Entry Sheet'!AW13+'Data Entry Sheet'!AY13)&gt;0),1,0)</f>
        <v>0</v>
      </c>
    </row>
    <row r="14" spans="1:48" x14ac:dyDescent="0.25">
      <c r="A14" s="5">
        <f>COUNTIFS('Data Entry Sheet'!C14,"Male",'Data Entry Sheet'!E14,"Medical")</f>
        <v>0</v>
      </c>
      <c r="B14" s="5">
        <f>COUNTIFS('Data Entry Sheet'!C14,"Male",'Data Entry Sheet'!E14,"Surgical")</f>
        <v>0</v>
      </c>
      <c r="C14" s="22">
        <f>'Data Entry Sheet'!H14-'Data Entry Sheet'!F14</f>
        <v>0</v>
      </c>
      <c r="D14" s="5">
        <f>COUNTIFS('Data Analysis Sheet'!I14,1,'Data Entry Sheet'!T14,"Yes")</f>
        <v>0</v>
      </c>
      <c r="E14" s="52">
        <f>COUNTIFS('Data Entry Sheet'!T14,"Yes",'Data Analysis Sheet'!R14,1)</f>
        <v>0</v>
      </c>
      <c r="F14" s="5">
        <f>COUNTIFS('Data Analysis Sheet'!D14,1,'Data Entry Sheet'!U14,"Yes")</f>
        <v>0</v>
      </c>
      <c r="G14" s="52">
        <f>COUNTIFS('Data Analysis Sheet'!E14,1,'Data Entry Sheet'!U14,"Yes")</f>
        <v>0</v>
      </c>
      <c r="H14" s="5">
        <f>IF(AND('Data Entry Sheet'!V14='Data Entry Sheet'!W14,'Data Entry Sheet'!V14&gt;0),1,0)</f>
        <v>0</v>
      </c>
      <c r="I14" s="5">
        <f>COUNTIFS('Data Analysis Sheet'!H14,1,'Data Entry Sheet'!Q14,"Less than 24 hours")</f>
        <v>0</v>
      </c>
      <c r="J14" s="5">
        <f>IF(AND('Data Entry Sheet'!X14='Data Entry Sheet'!Y14,'Data Entry Sheet'!X14&gt;0),1,0)</f>
        <v>0</v>
      </c>
      <c r="K14" s="5">
        <f>COUNTIFS('Data Analysis Sheet'!J14,1,'Data Entry Sheet'!Q14,"Less than 24 hours")</f>
        <v>0</v>
      </c>
      <c r="L14" s="52">
        <f>IF(OR('Data Entry Sheet'!X14=0,'Data Analysis Sheet'!K14=1),1,0)</f>
        <v>1</v>
      </c>
      <c r="M14" s="5">
        <f>IF(AND('Data Entry Sheet'!Z14='Data Entry Sheet'!AA14,'Data Entry Sheet'!Z14&gt;0),1,0)</f>
        <v>0</v>
      </c>
      <c r="N14" s="5">
        <f>COUNTIFS('Data Analysis Sheet'!M14,1,'Data Entry Sheet'!Q14,"Less than 24 hours")</f>
        <v>0</v>
      </c>
      <c r="O14" s="52">
        <f>IF(OR('Data Entry Sheet'!Z14=0,'Data Analysis Sheet'!N14=1),1,0)</f>
        <v>1</v>
      </c>
      <c r="P14" s="5">
        <f>COUNTIFS('Data Analysis Sheet'!F14,1,'Data Entry Sheet'!AC14,"yes")</f>
        <v>0</v>
      </c>
      <c r="Q14" s="52">
        <f>COUNTIFS('Data Analysis Sheet'!G14,1,'Data Entry Sheet'!AC14,"yes")</f>
        <v>0</v>
      </c>
      <c r="R14" s="50">
        <f>COUNTIFS('Data Analysis Sheet'!O14,1,'Data Analysis Sheet'!L14,1,'Data Analysis Sheet'!I14,1)</f>
        <v>0</v>
      </c>
      <c r="S14" s="5">
        <f>'Data Analysis Sheet'!I14+'Data Analysis Sheet'!K14+'Data Analysis Sheet'!N14</f>
        <v>0</v>
      </c>
      <c r="T14" s="5">
        <f>'Data Entry Sheet'!AF14-'Data Entry Sheet'!AG14</f>
        <v>0</v>
      </c>
      <c r="U14" s="5">
        <f>'Data Entry Sheet'!AH14-'Data Entry Sheet'!AI14</f>
        <v>0</v>
      </c>
      <c r="V14" s="5">
        <f>'Data Entry Sheet'!AF14+'Data Entry Sheet'!AH14</f>
        <v>0</v>
      </c>
      <c r="W14" s="5">
        <f>'Data Analysis Sheet'!T14+'Data Analysis Sheet'!U14</f>
        <v>0</v>
      </c>
      <c r="X14" s="5">
        <f>'Data Entry Sheet'!V14-'Data Entry Sheet'!W14</f>
        <v>0</v>
      </c>
      <c r="Y14" s="5">
        <f>COUNTIFS('Data Analysis Sheet'!W14,0,'Data Analysis Sheet'!X14,"&gt;0")</f>
        <v>0</v>
      </c>
      <c r="Z14" s="5">
        <f>'Data Entry Sheet'!AJ14-'Data Entry Sheet'!AK14</f>
        <v>0</v>
      </c>
      <c r="AA14" s="5">
        <f>'Data Entry Sheet'!AL14-'Data Entry Sheet'!AM14</f>
        <v>0</v>
      </c>
      <c r="AB14" s="5">
        <f>'Data Entry Sheet'!AN14-'Data Entry Sheet'!AO14</f>
        <v>0</v>
      </c>
      <c r="AC14" s="5">
        <f>'Data Entry Sheet'!AP14-'Data Entry Sheet'!AQ14</f>
        <v>0</v>
      </c>
      <c r="AD14" s="5">
        <f>'Data Entry Sheet'!AF14+'Data Entry Sheet'!AJ14+'Data Entry Sheet'!AN14</f>
        <v>0</v>
      </c>
      <c r="AE14" s="5">
        <f>'Data Entry Sheet'!AH14+'Data Entry Sheet'!AL14+'Data Entry Sheet'!AP14</f>
        <v>0</v>
      </c>
      <c r="AF14" s="5">
        <f>'Data Analysis Sheet'!AD14+'Data Analysis Sheet'!AE14</f>
        <v>0</v>
      </c>
      <c r="AG14" s="5">
        <f>'Data Analysis Sheet'!T14+'Data Analysis Sheet'!Z14+'Data Analysis Sheet'!AB14</f>
        <v>0</v>
      </c>
      <c r="AH14" s="5">
        <f>'Data Analysis Sheet'!U14+'Data Entry Sheet'!AM14+'Data Entry Sheet'!AQ14</f>
        <v>0</v>
      </c>
      <c r="AI14" s="5">
        <f>'Data Analysis Sheet'!AG14+'Data Analysis Sheet'!AH14</f>
        <v>0</v>
      </c>
      <c r="AJ14" s="6">
        <f>'Data Entry Sheet'!AW14+'Data Entry Sheet'!AY14</f>
        <v>0</v>
      </c>
      <c r="AK14" s="6">
        <f>COUNTIF('Data Entry Sheet'!AT14:AV14,"&gt;0")</f>
        <v>0</v>
      </c>
      <c r="AL14" s="6">
        <f>'Data Analysis Sheet'!AK14+'Data Analysis Sheet'!V14</f>
        <v>0</v>
      </c>
      <c r="AM14" s="6" t="b">
        <f>AND('Data Analysis Sheet'!AK14&gt;0,'Data Analysis Sheet'!W14)</f>
        <v>0</v>
      </c>
      <c r="AN14" s="6">
        <f>IF(AND('Data Entry Sheet'!AW14='Data Entry Sheet'!AX14,'Data Entry Sheet'!AW14&gt;0),1,0)</f>
        <v>0</v>
      </c>
      <c r="AO14" s="6">
        <f>IF(AND('Data Entry Sheet'!AY14='Data Entry Sheet'!AZ14,'Data Entry Sheet'!AY14&gt;0),1,0)</f>
        <v>0</v>
      </c>
      <c r="AP14" s="6" t="b">
        <f>OR((AND('Data Analysis Sheet'!AN14=1,'Data Analysis Sheet'!AO14=1)),(AND('Data Analysis Sheet'!AN14=1,'Data Entry Sheet'!AY14=0)),(AND('Data Analysis Sheet'!AO14=1,'Data Entry Sheet'!AW14=0)))</f>
        <v>0</v>
      </c>
      <c r="AQ14" s="6">
        <f>IF(AND(('Data Entry Sheet'!AW14+'Data Entry Sheet'!AY14)='Data Entry Sheet'!BA14,('Data Entry Sheet'!AW14+'Data Entry Sheet'!AY14)&gt;0),1,0)</f>
        <v>0</v>
      </c>
      <c r="AR14" s="6">
        <f>COUNTIFS('Data Entry Sheet'!AS14,"&gt;5",'Data Entry Sheet'!BB14,"Yes")</f>
        <v>0</v>
      </c>
      <c r="AS14" s="5">
        <f>IF(AND('Data Entry Sheet'!BF14='Data Entry Sheet'!AW14,'Data Entry Sheet'!AW14&gt;0),1,0)</f>
        <v>0</v>
      </c>
      <c r="AT14" s="5">
        <f>IF(AND('Data Entry Sheet'!BG14='Data Entry Sheet'!AY14,'Data Entry Sheet'!AY14&gt;0),1,0)</f>
        <v>0</v>
      </c>
      <c r="AU14" s="5">
        <f>COUNTIFS('Data Analysis Sheet'!AS14,1,'Data Analysis Sheet'!AT14,1)</f>
        <v>0</v>
      </c>
      <c r="AV14" s="6">
        <f>IF(AND(('Data Entry Sheet'!AW14+'Data Entry Sheet'!AY14)='Data Entry Sheet'!BH14,('Data Entry Sheet'!AW14+'Data Entry Sheet'!AY14)&gt;0),1,0)</f>
        <v>0</v>
      </c>
    </row>
    <row r="15" spans="1:48" x14ac:dyDescent="0.25">
      <c r="A15" s="5">
        <f>COUNTIFS('Data Entry Sheet'!C15,"Male",'Data Entry Sheet'!E15,"Medical")</f>
        <v>0</v>
      </c>
      <c r="B15" s="5">
        <f>COUNTIFS('Data Entry Sheet'!C15,"Male",'Data Entry Sheet'!E15,"Surgical")</f>
        <v>0</v>
      </c>
      <c r="C15" s="22">
        <f>'Data Entry Sheet'!H15-'Data Entry Sheet'!F15</f>
        <v>0</v>
      </c>
      <c r="D15" s="5">
        <f>COUNTIFS('Data Analysis Sheet'!I15,1,'Data Entry Sheet'!T15,"Yes")</f>
        <v>0</v>
      </c>
      <c r="E15" s="52">
        <f>COUNTIFS('Data Entry Sheet'!T15,"Yes",'Data Analysis Sheet'!R15,1)</f>
        <v>0</v>
      </c>
      <c r="F15" s="5">
        <f>COUNTIFS('Data Analysis Sheet'!D15,1,'Data Entry Sheet'!U15,"Yes")</f>
        <v>0</v>
      </c>
      <c r="G15" s="52">
        <f>COUNTIFS('Data Analysis Sheet'!E15,1,'Data Entry Sheet'!U15,"Yes")</f>
        <v>0</v>
      </c>
      <c r="H15" s="5">
        <f>IF(AND('Data Entry Sheet'!V15='Data Entry Sheet'!W15,'Data Entry Sheet'!V15&gt;0),1,0)</f>
        <v>0</v>
      </c>
      <c r="I15" s="5">
        <f>COUNTIFS('Data Analysis Sheet'!H15,1,'Data Entry Sheet'!Q15,"Less than 24 hours")</f>
        <v>0</v>
      </c>
      <c r="J15" s="5">
        <f>IF(AND('Data Entry Sheet'!X15='Data Entry Sheet'!Y15,'Data Entry Sheet'!X15&gt;0),1,0)</f>
        <v>0</v>
      </c>
      <c r="K15" s="5">
        <f>COUNTIFS('Data Analysis Sheet'!J15,1,'Data Entry Sheet'!Q15,"Less than 24 hours")</f>
        <v>0</v>
      </c>
      <c r="L15" s="52">
        <f>IF(OR('Data Entry Sheet'!X15=0,'Data Analysis Sheet'!K15=1),1,0)</f>
        <v>1</v>
      </c>
      <c r="M15" s="5">
        <f>IF(AND('Data Entry Sheet'!Z15='Data Entry Sheet'!AA15,'Data Entry Sheet'!Z15&gt;0),1,0)</f>
        <v>0</v>
      </c>
      <c r="N15" s="5">
        <f>COUNTIFS('Data Analysis Sheet'!M15,1,'Data Entry Sheet'!Q15,"Less than 24 hours")</f>
        <v>0</v>
      </c>
      <c r="O15" s="52">
        <f>IF(OR('Data Entry Sheet'!Z15=0,'Data Analysis Sheet'!N15=1),1,0)</f>
        <v>1</v>
      </c>
      <c r="P15" s="5">
        <f>COUNTIFS('Data Analysis Sheet'!F15,1,'Data Entry Sheet'!AC15,"yes")</f>
        <v>0</v>
      </c>
      <c r="Q15" s="52">
        <f>COUNTIFS('Data Analysis Sheet'!G15,1,'Data Entry Sheet'!AC15,"yes")</f>
        <v>0</v>
      </c>
      <c r="R15" s="50">
        <f>COUNTIFS('Data Analysis Sheet'!O15,1,'Data Analysis Sheet'!L15,1,'Data Analysis Sheet'!I15,1)</f>
        <v>0</v>
      </c>
      <c r="S15" s="5">
        <f>'Data Analysis Sheet'!I15+'Data Analysis Sheet'!K15+'Data Analysis Sheet'!N15</f>
        <v>0</v>
      </c>
      <c r="T15" s="5">
        <f>'Data Entry Sheet'!AF15-'Data Entry Sheet'!AG15</f>
        <v>0</v>
      </c>
      <c r="U15" s="5">
        <f>'Data Entry Sheet'!AH15-'Data Entry Sheet'!AI15</f>
        <v>0</v>
      </c>
      <c r="V15" s="5">
        <f>'Data Entry Sheet'!AF15+'Data Entry Sheet'!AH15</f>
        <v>0</v>
      </c>
      <c r="W15" s="5">
        <f>'Data Analysis Sheet'!T15+'Data Analysis Sheet'!U15</f>
        <v>0</v>
      </c>
      <c r="X15" s="5">
        <f>'Data Entry Sheet'!V15-'Data Entry Sheet'!W15</f>
        <v>0</v>
      </c>
      <c r="Y15" s="5">
        <f>COUNTIFS('Data Analysis Sheet'!W15,0,'Data Analysis Sheet'!X15,"&gt;0")</f>
        <v>0</v>
      </c>
      <c r="Z15" s="5">
        <f>'Data Entry Sheet'!AJ15-'Data Entry Sheet'!AK15</f>
        <v>0</v>
      </c>
      <c r="AA15" s="5">
        <f>'Data Entry Sheet'!AL15-'Data Entry Sheet'!AM15</f>
        <v>0</v>
      </c>
      <c r="AB15" s="5">
        <f>'Data Entry Sheet'!AN15-'Data Entry Sheet'!AO15</f>
        <v>0</v>
      </c>
      <c r="AC15" s="5">
        <f>'Data Entry Sheet'!AP15-'Data Entry Sheet'!AQ15</f>
        <v>0</v>
      </c>
      <c r="AD15" s="5">
        <f>'Data Entry Sheet'!AF15+'Data Entry Sheet'!AJ15+'Data Entry Sheet'!AN15</f>
        <v>0</v>
      </c>
      <c r="AE15" s="5">
        <f>'Data Entry Sheet'!AH15+'Data Entry Sheet'!AL15+'Data Entry Sheet'!AP15</f>
        <v>0</v>
      </c>
      <c r="AF15" s="5">
        <f>'Data Analysis Sheet'!AD15+'Data Analysis Sheet'!AE15</f>
        <v>0</v>
      </c>
      <c r="AG15" s="5">
        <f>'Data Analysis Sheet'!T15+'Data Analysis Sheet'!Z15+'Data Analysis Sheet'!AB15</f>
        <v>0</v>
      </c>
      <c r="AH15" s="5">
        <f>'Data Analysis Sheet'!U15+'Data Entry Sheet'!AM15+'Data Entry Sheet'!AQ15</f>
        <v>0</v>
      </c>
      <c r="AI15" s="5">
        <f>'Data Analysis Sheet'!AG15+'Data Analysis Sheet'!AH15</f>
        <v>0</v>
      </c>
      <c r="AJ15" s="6">
        <f>'Data Entry Sheet'!AW15+'Data Entry Sheet'!AY15</f>
        <v>0</v>
      </c>
      <c r="AK15" s="6">
        <f>COUNTIF('Data Entry Sheet'!AT15:AV15,"&gt;0")</f>
        <v>0</v>
      </c>
      <c r="AL15" s="6">
        <f>'Data Analysis Sheet'!AK15+'Data Analysis Sheet'!V15</f>
        <v>0</v>
      </c>
      <c r="AM15" s="6" t="b">
        <f>AND('Data Analysis Sheet'!AK15&gt;0,'Data Analysis Sheet'!W15)</f>
        <v>0</v>
      </c>
      <c r="AN15" s="6">
        <f>IF(AND('Data Entry Sheet'!AW15='Data Entry Sheet'!AX15,'Data Entry Sheet'!AW15&gt;0),1,0)</f>
        <v>0</v>
      </c>
      <c r="AO15" s="6">
        <f>IF(AND('Data Entry Sheet'!AY15='Data Entry Sheet'!AZ15,'Data Entry Sheet'!AY15&gt;0),1,0)</f>
        <v>0</v>
      </c>
      <c r="AP15" s="6" t="b">
        <f>OR((AND('Data Analysis Sheet'!AN15=1,'Data Analysis Sheet'!AO15=1)),(AND('Data Analysis Sheet'!AN15=1,'Data Entry Sheet'!AY15=0)),(AND('Data Analysis Sheet'!AO15=1,'Data Entry Sheet'!AW15=0)))</f>
        <v>0</v>
      </c>
      <c r="AQ15" s="6">
        <f>IF(AND(('Data Entry Sheet'!AW15+'Data Entry Sheet'!AY15)='Data Entry Sheet'!BA15,('Data Entry Sheet'!AW15+'Data Entry Sheet'!AY15)&gt;0),1,0)</f>
        <v>0</v>
      </c>
      <c r="AR15" s="6">
        <f>COUNTIFS('Data Entry Sheet'!AS15,"&gt;5",'Data Entry Sheet'!BB15,"Yes")</f>
        <v>0</v>
      </c>
      <c r="AS15" s="5">
        <f>IF(AND('Data Entry Sheet'!BF15='Data Entry Sheet'!AW15,'Data Entry Sheet'!AW15&gt;0),1,0)</f>
        <v>0</v>
      </c>
      <c r="AT15" s="5">
        <f>IF(AND('Data Entry Sheet'!BG15='Data Entry Sheet'!AY15,'Data Entry Sheet'!AY15&gt;0),1,0)</f>
        <v>0</v>
      </c>
      <c r="AU15" s="5">
        <f>COUNTIFS('Data Analysis Sheet'!AS15,1,'Data Analysis Sheet'!AT15,1)</f>
        <v>0</v>
      </c>
      <c r="AV15" s="6">
        <f>IF(AND(('Data Entry Sheet'!AW15+'Data Entry Sheet'!AY15)='Data Entry Sheet'!BH15,('Data Entry Sheet'!AW15+'Data Entry Sheet'!AY15)&gt;0),1,0)</f>
        <v>0</v>
      </c>
    </row>
    <row r="16" spans="1:48" x14ac:dyDescent="0.25">
      <c r="A16" s="5">
        <f>COUNTIFS('Data Entry Sheet'!C16,"Male",'Data Entry Sheet'!E16,"Medical")</f>
        <v>0</v>
      </c>
      <c r="B16" s="5">
        <f>COUNTIFS('Data Entry Sheet'!C16,"Male",'Data Entry Sheet'!E16,"Surgical")</f>
        <v>0</v>
      </c>
      <c r="C16" s="22">
        <f>'Data Entry Sheet'!H16-'Data Entry Sheet'!F16</f>
        <v>0</v>
      </c>
      <c r="D16" s="5">
        <f>COUNTIFS('Data Analysis Sheet'!I16,1,'Data Entry Sheet'!T16,"Yes")</f>
        <v>0</v>
      </c>
      <c r="E16" s="52">
        <f>COUNTIFS('Data Entry Sheet'!T16,"Yes",'Data Analysis Sheet'!R16,1)</f>
        <v>0</v>
      </c>
      <c r="F16" s="5">
        <f>COUNTIFS('Data Analysis Sheet'!D16,1,'Data Entry Sheet'!U16,"Yes")</f>
        <v>0</v>
      </c>
      <c r="G16" s="52">
        <f>COUNTIFS('Data Analysis Sheet'!E16,1,'Data Entry Sheet'!U16,"Yes")</f>
        <v>0</v>
      </c>
      <c r="H16" s="5">
        <f>IF(AND('Data Entry Sheet'!V16='Data Entry Sheet'!W16,'Data Entry Sheet'!V16&gt;0),1,0)</f>
        <v>0</v>
      </c>
      <c r="I16" s="5">
        <f>COUNTIFS('Data Analysis Sheet'!H16,1,'Data Entry Sheet'!Q16,"Less than 24 hours")</f>
        <v>0</v>
      </c>
      <c r="J16" s="5">
        <f>IF(AND('Data Entry Sheet'!X16='Data Entry Sheet'!Y16,'Data Entry Sheet'!X16&gt;0),1,0)</f>
        <v>0</v>
      </c>
      <c r="K16" s="5">
        <f>COUNTIFS('Data Analysis Sheet'!J16,1,'Data Entry Sheet'!Q16,"Less than 24 hours")</f>
        <v>0</v>
      </c>
      <c r="L16" s="52">
        <f>IF(OR('Data Entry Sheet'!X16=0,'Data Analysis Sheet'!K16=1),1,0)</f>
        <v>1</v>
      </c>
      <c r="M16" s="5">
        <f>IF(AND('Data Entry Sheet'!Z16='Data Entry Sheet'!AA16,'Data Entry Sheet'!Z16&gt;0),1,0)</f>
        <v>0</v>
      </c>
      <c r="N16" s="5">
        <f>COUNTIFS('Data Analysis Sheet'!M16,1,'Data Entry Sheet'!Q16,"Less than 24 hours")</f>
        <v>0</v>
      </c>
      <c r="O16" s="52">
        <f>IF(OR('Data Entry Sheet'!Z16=0,'Data Analysis Sheet'!N16=1),1,0)</f>
        <v>1</v>
      </c>
      <c r="P16" s="5">
        <f>COUNTIFS('Data Analysis Sheet'!F16,1,'Data Entry Sheet'!AC16,"yes")</f>
        <v>0</v>
      </c>
      <c r="Q16" s="52">
        <f>COUNTIFS('Data Analysis Sheet'!G16,1,'Data Entry Sheet'!AC16,"yes")</f>
        <v>0</v>
      </c>
      <c r="R16" s="50">
        <f>COUNTIFS('Data Analysis Sheet'!O16,1,'Data Analysis Sheet'!L16,1,'Data Analysis Sheet'!I16,1)</f>
        <v>0</v>
      </c>
      <c r="S16" s="5">
        <f>'Data Analysis Sheet'!I16+'Data Analysis Sheet'!K16+'Data Analysis Sheet'!N16</f>
        <v>0</v>
      </c>
      <c r="T16" s="5">
        <f>'Data Entry Sheet'!AF16-'Data Entry Sheet'!AG16</f>
        <v>0</v>
      </c>
      <c r="U16" s="5">
        <f>'Data Entry Sheet'!AH16-'Data Entry Sheet'!AI16</f>
        <v>0</v>
      </c>
      <c r="V16" s="5">
        <f>'Data Entry Sheet'!AF16+'Data Entry Sheet'!AH16</f>
        <v>0</v>
      </c>
      <c r="W16" s="5">
        <f>'Data Analysis Sheet'!T16+'Data Analysis Sheet'!U16</f>
        <v>0</v>
      </c>
      <c r="X16" s="5">
        <f>'Data Entry Sheet'!V16-'Data Entry Sheet'!W16</f>
        <v>0</v>
      </c>
      <c r="Y16" s="5">
        <f>COUNTIFS('Data Analysis Sheet'!W16,0,'Data Analysis Sheet'!X16,"&gt;0")</f>
        <v>0</v>
      </c>
      <c r="Z16" s="5">
        <f>'Data Entry Sheet'!AJ16-'Data Entry Sheet'!AK16</f>
        <v>0</v>
      </c>
      <c r="AA16" s="5">
        <f>'Data Entry Sheet'!AL16-'Data Entry Sheet'!AM16</f>
        <v>0</v>
      </c>
      <c r="AB16" s="5">
        <f>'Data Entry Sheet'!AN16-'Data Entry Sheet'!AO16</f>
        <v>0</v>
      </c>
      <c r="AC16" s="5">
        <f>'Data Entry Sheet'!AP16-'Data Entry Sheet'!AQ16</f>
        <v>0</v>
      </c>
      <c r="AD16" s="5">
        <f>'Data Entry Sheet'!AF16+'Data Entry Sheet'!AJ16+'Data Entry Sheet'!AN16</f>
        <v>0</v>
      </c>
      <c r="AE16" s="5">
        <f>'Data Entry Sheet'!AH16+'Data Entry Sheet'!AL16+'Data Entry Sheet'!AP16</f>
        <v>0</v>
      </c>
      <c r="AF16" s="5">
        <f>'Data Analysis Sheet'!AD16+'Data Analysis Sheet'!AE16</f>
        <v>0</v>
      </c>
      <c r="AG16" s="5">
        <f>'Data Analysis Sheet'!T16+'Data Analysis Sheet'!Z16+'Data Analysis Sheet'!AB16</f>
        <v>0</v>
      </c>
      <c r="AH16" s="5">
        <f>'Data Analysis Sheet'!U16+'Data Entry Sheet'!AM16+'Data Entry Sheet'!AQ16</f>
        <v>0</v>
      </c>
      <c r="AI16" s="5">
        <f>'Data Analysis Sheet'!AG16+'Data Analysis Sheet'!AH16</f>
        <v>0</v>
      </c>
      <c r="AJ16" s="6">
        <f>'Data Entry Sheet'!AW16+'Data Entry Sheet'!AY16</f>
        <v>0</v>
      </c>
      <c r="AK16" s="6">
        <f>COUNTIF('Data Entry Sheet'!AT16:AV16,"&gt;0")</f>
        <v>0</v>
      </c>
      <c r="AL16" s="6">
        <f>'Data Analysis Sheet'!AK16+'Data Analysis Sheet'!V16</f>
        <v>0</v>
      </c>
      <c r="AM16" s="6" t="b">
        <f>AND('Data Analysis Sheet'!AK16&gt;0,'Data Analysis Sheet'!W16)</f>
        <v>0</v>
      </c>
      <c r="AN16" s="6">
        <f>IF(AND('Data Entry Sheet'!AW16='Data Entry Sheet'!AX16,'Data Entry Sheet'!AW16&gt;0),1,0)</f>
        <v>0</v>
      </c>
      <c r="AO16" s="6">
        <f>IF(AND('Data Entry Sheet'!AY16='Data Entry Sheet'!AZ16,'Data Entry Sheet'!AY16&gt;0),1,0)</f>
        <v>0</v>
      </c>
      <c r="AP16" s="6" t="b">
        <f>OR((AND('Data Analysis Sheet'!AN16=1,'Data Analysis Sheet'!AO16=1)),(AND('Data Analysis Sheet'!AN16=1,'Data Entry Sheet'!AY16=0)),(AND('Data Analysis Sheet'!AO16=1,'Data Entry Sheet'!AW16=0)))</f>
        <v>0</v>
      </c>
      <c r="AQ16" s="6">
        <f>IF(AND(('Data Entry Sheet'!AW16+'Data Entry Sheet'!AY16)='Data Entry Sheet'!BA16,('Data Entry Sheet'!AW16+'Data Entry Sheet'!AY16)&gt;0),1,0)</f>
        <v>0</v>
      </c>
      <c r="AR16" s="6">
        <f>COUNTIFS('Data Entry Sheet'!AS16,"&gt;5",'Data Entry Sheet'!BB16,"Yes")</f>
        <v>0</v>
      </c>
      <c r="AS16" s="5">
        <f>IF(AND('Data Entry Sheet'!BF16='Data Entry Sheet'!AW16,'Data Entry Sheet'!AW16&gt;0),1,0)</f>
        <v>0</v>
      </c>
      <c r="AT16" s="5">
        <f>IF(AND('Data Entry Sheet'!BG16='Data Entry Sheet'!AY16,'Data Entry Sheet'!AY16&gt;0),1,0)</f>
        <v>0</v>
      </c>
      <c r="AU16" s="5">
        <f>COUNTIFS('Data Analysis Sheet'!AS16,1,'Data Analysis Sheet'!AT16,1)</f>
        <v>0</v>
      </c>
      <c r="AV16" s="6">
        <f>IF(AND(('Data Entry Sheet'!AW16+'Data Entry Sheet'!AY16)='Data Entry Sheet'!BH16,('Data Entry Sheet'!AW16+'Data Entry Sheet'!AY16)&gt;0),1,0)</f>
        <v>0</v>
      </c>
    </row>
    <row r="17" spans="1:48" x14ac:dyDescent="0.25">
      <c r="A17" s="5">
        <f>COUNTIFS('Data Entry Sheet'!C17,"Male",'Data Entry Sheet'!E17,"Medical")</f>
        <v>0</v>
      </c>
      <c r="B17" s="5">
        <f>COUNTIFS('Data Entry Sheet'!C17,"Male",'Data Entry Sheet'!E17,"Surgical")</f>
        <v>0</v>
      </c>
      <c r="C17" s="22">
        <f>'Data Entry Sheet'!H17-'Data Entry Sheet'!F17</f>
        <v>0</v>
      </c>
      <c r="D17" s="5">
        <f>COUNTIFS('Data Analysis Sheet'!I17,1,'Data Entry Sheet'!T17,"Yes")</f>
        <v>0</v>
      </c>
      <c r="E17" s="52">
        <f>COUNTIFS('Data Entry Sheet'!T17,"Yes",'Data Analysis Sheet'!R17,1)</f>
        <v>0</v>
      </c>
      <c r="F17" s="5">
        <f>COUNTIFS('Data Analysis Sheet'!D17,1,'Data Entry Sheet'!U17,"Yes")</f>
        <v>0</v>
      </c>
      <c r="G17" s="52">
        <f>COUNTIFS('Data Analysis Sheet'!E17,1,'Data Entry Sheet'!U17,"Yes")</f>
        <v>0</v>
      </c>
      <c r="H17" s="5">
        <f>IF(AND('Data Entry Sheet'!V17='Data Entry Sheet'!W17,'Data Entry Sheet'!V17&gt;0),1,0)</f>
        <v>0</v>
      </c>
      <c r="I17" s="5">
        <f>COUNTIFS('Data Analysis Sheet'!H17,1,'Data Entry Sheet'!Q17,"Less than 24 hours")</f>
        <v>0</v>
      </c>
      <c r="J17" s="5">
        <f>IF(AND('Data Entry Sheet'!X17='Data Entry Sheet'!Y17,'Data Entry Sheet'!X17&gt;0),1,0)</f>
        <v>0</v>
      </c>
      <c r="K17" s="5">
        <f>COUNTIFS('Data Analysis Sheet'!J17,1,'Data Entry Sheet'!Q17,"Less than 24 hours")</f>
        <v>0</v>
      </c>
      <c r="L17" s="52">
        <f>IF(OR('Data Entry Sheet'!X17=0,'Data Analysis Sheet'!K17=1),1,0)</f>
        <v>1</v>
      </c>
      <c r="M17" s="5">
        <f>IF(AND('Data Entry Sheet'!Z17='Data Entry Sheet'!AA17,'Data Entry Sheet'!Z17&gt;0),1,0)</f>
        <v>0</v>
      </c>
      <c r="N17" s="5">
        <f>COUNTIFS('Data Analysis Sheet'!M17,1,'Data Entry Sheet'!Q17,"Less than 24 hours")</f>
        <v>0</v>
      </c>
      <c r="O17" s="52">
        <f>IF(OR('Data Entry Sheet'!Z17=0,'Data Analysis Sheet'!N17=1),1,0)</f>
        <v>1</v>
      </c>
      <c r="P17" s="5">
        <f>COUNTIFS('Data Analysis Sheet'!F17,1,'Data Entry Sheet'!AC17,"yes")</f>
        <v>0</v>
      </c>
      <c r="Q17" s="52">
        <f>COUNTIFS('Data Analysis Sheet'!G17,1,'Data Entry Sheet'!AC17,"yes")</f>
        <v>0</v>
      </c>
      <c r="R17" s="50">
        <f>COUNTIFS('Data Analysis Sheet'!O17,1,'Data Analysis Sheet'!L17,1,'Data Analysis Sheet'!I17,1)</f>
        <v>0</v>
      </c>
      <c r="S17" s="5">
        <f>'Data Analysis Sheet'!I17+'Data Analysis Sheet'!K17+'Data Analysis Sheet'!N17</f>
        <v>0</v>
      </c>
      <c r="T17" s="5">
        <f>'Data Entry Sheet'!AF17-'Data Entry Sheet'!AG17</f>
        <v>0</v>
      </c>
      <c r="U17" s="5">
        <f>'Data Entry Sheet'!AH17-'Data Entry Sheet'!AI17</f>
        <v>0</v>
      </c>
      <c r="V17" s="5">
        <f>'Data Entry Sheet'!AF17+'Data Entry Sheet'!AH17</f>
        <v>0</v>
      </c>
      <c r="W17" s="5">
        <f>'Data Analysis Sheet'!T17+'Data Analysis Sheet'!U17</f>
        <v>0</v>
      </c>
      <c r="X17" s="5">
        <f>'Data Entry Sheet'!V17-'Data Entry Sheet'!W17</f>
        <v>0</v>
      </c>
      <c r="Y17" s="5">
        <f>COUNTIFS('Data Analysis Sheet'!W17,0,'Data Analysis Sheet'!X17,"&gt;0")</f>
        <v>0</v>
      </c>
      <c r="Z17" s="5">
        <f>'Data Entry Sheet'!AJ17-'Data Entry Sheet'!AK17</f>
        <v>0</v>
      </c>
      <c r="AA17" s="5">
        <f>'Data Entry Sheet'!AL17-'Data Entry Sheet'!AM17</f>
        <v>0</v>
      </c>
      <c r="AB17" s="5">
        <f>'Data Entry Sheet'!AN17-'Data Entry Sheet'!AO17</f>
        <v>0</v>
      </c>
      <c r="AC17" s="5">
        <f>'Data Entry Sheet'!AP17-'Data Entry Sheet'!AQ17</f>
        <v>0</v>
      </c>
      <c r="AD17" s="5">
        <f>'Data Entry Sheet'!AF17+'Data Entry Sheet'!AJ17+'Data Entry Sheet'!AN17</f>
        <v>0</v>
      </c>
      <c r="AE17" s="5">
        <f>'Data Entry Sheet'!AH17+'Data Entry Sheet'!AL17+'Data Entry Sheet'!AP17</f>
        <v>0</v>
      </c>
      <c r="AF17" s="5">
        <f>'Data Analysis Sheet'!AD17+'Data Analysis Sheet'!AE17</f>
        <v>0</v>
      </c>
      <c r="AG17" s="5">
        <f>'Data Analysis Sheet'!T17+'Data Analysis Sheet'!Z17+'Data Analysis Sheet'!AB17</f>
        <v>0</v>
      </c>
      <c r="AH17" s="5">
        <f>'Data Analysis Sheet'!U17+'Data Entry Sheet'!AM17+'Data Entry Sheet'!AQ17</f>
        <v>0</v>
      </c>
      <c r="AI17" s="5">
        <f>'Data Analysis Sheet'!AG17+'Data Analysis Sheet'!AH17</f>
        <v>0</v>
      </c>
      <c r="AJ17" s="6">
        <f>'Data Entry Sheet'!AW17+'Data Entry Sheet'!AY17</f>
        <v>0</v>
      </c>
      <c r="AK17" s="6">
        <f>COUNTIF('Data Entry Sheet'!AT17:AV17,"&gt;0")</f>
        <v>0</v>
      </c>
      <c r="AL17" s="6">
        <f>'Data Analysis Sheet'!AK17+'Data Analysis Sheet'!V17</f>
        <v>0</v>
      </c>
      <c r="AM17" s="6" t="b">
        <f>AND('Data Analysis Sheet'!AK17&gt;0,'Data Analysis Sheet'!W17)</f>
        <v>0</v>
      </c>
      <c r="AN17" s="6">
        <f>IF(AND('Data Entry Sheet'!AW17='Data Entry Sheet'!AX17,'Data Entry Sheet'!AW17&gt;0),1,0)</f>
        <v>0</v>
      </c>
      <c r="AO17" s="6">
        <f>IF(AND('Data Entry Sheet'!AY17='Data Entry Sheet'!AZ17,'Data Entry Sheet'!AY17&gt;0),1,0)</f>
        <v>0</v>
      </c>
      <c r="AP17" s="6" t="b">
        <f>OR((AND('Data Analysis Sheet'!AN17=1,'Data Analysis Sheet'!AO17=1)),(AND('Data Analysis Sheet'!AN17=1,'Data Entry Sheet'!AY17=0)),(AND('Data Analysis Sheet'!AO17=1,'Data Entry Sheet'!AW17=0)))</f>
        <v>0</v>
      </c>
      <c r="AQ17" s="6">
        <f>IF(AND(('Data Entry Sheet'!AW17+'Data Entry Sheet'!AY17)='Data Entry Sheet'!BA17,('Data Entry Sheet'!AW17+'Data Entry Sheet'!AY17)&gt;0),1,0)</f>
        <v>0</v>
      </c>
      <c r="AR17" s="6">
        <f>COUNTIFS('Data Entry Sheet'!AS17,"&gt;5",'Data Entry Sheet'!BB17,"Yes")</f>
        <v>0</v>
      </c>
      <c r="AS17" s="5">
        <f>IF(AND('Data Entry Sheet'!BF17='Data Entry Sheet'!AW17,'Data Entry Sheet'!AW17&gt;0),1,0)</f>
        <v>0</v>
      </c>
      <c r="AT17" s="5">
        <f>IF(AND('Data Entry Sheet'!BG17='Data Entry Sheet'!AY17,'Data Entry Sheet'!AY17&gt;0),1,0)</f>
        <v>0</v>
      </c>
      <c r="AU17" s="5">
        <f>COUNTIFS('Data Analysis Sheet'!AS17,1,'Data Analysis Sheet'!AT17,1)</f>
        <v>0</v>
      </c>
      <c r="AV17" s="6">
        <f>IF(AND(('Data Entry Sheet'!AW17+'Data Entry Sheet'!AY17)='Data Entry Sheet'!BH17,('Data Entry Sheet'!AW17+'Data Entry Sheet'!AY17)&gt;0),1,0)</f>
        <v>0</v>
      </c>
    </row>
    <row r="18" spans="1:48" x14ac:dyDescent="0.25">
      <c r="A18" s="5">
        <f>COUNTIFS('Data Entry Sheet'!C18,"Male",'Data Entry Sheet'!E18,"Medical")</f>
        <v>0</v>
      </c>
      <c r="B18" s="5">
        <f>COUNTIFS('Data Entry Sheet'!C18,"Male",'Data Entry Sheet'!E18,"Surgical")</f>
        <v>0</v>
      </c>
      <c r="C18" s="22">
        <f>'Data Entry Sheet'!H18-'Data Entry Sheet'!F18</f>
        <v>0</v>
      </c>
      <c r="D18" s="5">
        <f>COUNTIFS('Data Analysis Sheet'!I18,1,'Data Entry Sheet'!T18,"Yes")</f>
        <v>0</v>
      </c>
      <c r="E18" s="52">
        <f>COUNTIFS('Data Entry Sheet'!T18,"Yes",'Data Analysis Sheet'!R18,1)</f>
        <v>0</v>
      </c>
      <c r="F18" s="5">
        <f>COUNTIFS('Data Analysis Sheet'!D18,1,'Data Entry Sheet'!U18,"Yes")</f>
        <v>0</v>
      </c>
      <c r="G18" s="52">
        <f>COUNTIFS('Data Analysis Sheet'!E18,1,'Data Entry Sheet'!U18,"Yes")</f>
        <v>0</v>
      </c>
      <c r="H18" s="5">
        <f>IF(AND('Data Entry Sheet'!V18='Data Entry Sheet'!W18,'Data Entry Sheet'!V18&gt;0),1,0)</f>
        <v>0</v>
      </c>
      <c r="I18" s="5">
        <f>COUNTIFS('Data Analysis Sheet'!H18,1,'Data Entry Sheet'!Q18,"Less than 24 hours")</f>
        <v>0</v>
      </c>
      <c r="J18" s="5">
        <f>IF(AND('Data Entry Sheet'!X18='Data Entry Sheet'!Y18,'Data Entry Sheet'!X18&gt;0),1,0)</f>
        <v>0</v>
      </c>
      <c r="K18" s="5">
        <f>COUNTIFS('Data Analysis Sheet'!J18,1,'Data Entry Sheet'!Q18,"Less than 24 hours")</f>
        <v>0</v>
      </c>
      <c r="L18" s="52">
        <f>IF(OR('Data Entry Sheet'!X18=0,'Data Analysis Sheet'!K18=1),1,0)</f>
        <v>1</v>
      </c>
      <c r="M18" s="5">
        <f>IF(AND('Data Entry Sheet'!Z18='Data Entry Sheet'!AA18,'Data Entry Sheet'!Z18&gt;0),1,0)</f>
        <v>0</v>
      </c>
      <c r="N18" s="5">
        <f>COUNTIFS('Data Analysis Sheet'!M18,1,'Data Entry Sheet'!Q18,"Less than 24 hours")</f>
        <v>0</v>
      </c>
      <c r="O18" s="52">
        <f>IF(OR('Data Entry Sheet'!Z18=0,'Data Analysis Sheet'!N18=1),1,0)</f>
        <v>1</v>
      </c>
      <c r="P18" s="5">
        <f>COUNTIFS('Data Analysis Sheet'!F18,1,'Data Entry Sheet'!AC18,"yes")</f>
        <v>0</v>
      </c>
      <c r="Q18" s="52">
        <f>COUNTIFS('Data Analysis Sheet'!G18,1,'Data Entry Sheet'!AC18,"yes")</f>
        <v>0</v>
      </c>
      <c r="R18" s="50">
        <f>COUNTIFS('Data Analysis Sheet'!O18,1,'Data Analysis Sheet'!L18,1,'Data Analysis Sheet'!I18,1)</f>
        <v>0</v>
      </c>
      <c r="S18" s="5">
        <f>'Data Analysis Sheet'!I18+'Data Analysis Sheet'!K18+'Data Analysis Sheet'!N18</f>
        <v>0</v>
      </c>
      <c r="T18" s="5">
        <f>'Data Entry Sheet'!AF18-'Data Entry Sheet'!AG18</f>
        <v>0</v>
      </c>
      <c r="U18" s="5">
        <f>'Data Entry Sheet'!AH18-'Data Entry Sheet'!AI18</f>
        <v>0</v>
      </c>
      <c r="V18" s="5">
        <f>'Data Entry Sheet'!AF18+'Data Entry Sheet'!AH18</f>
        <v>0</v>
      </c>
      <c r="W18" s="5">
        <f>'Data Analysis Sheet'!T18+'Data Analysis Sheet'!U18</f>
        <v>0</v>
      </c>
      <c r="X18" s="5">
        <f>'Data Entry Sheet'!V18-'Data Entry Sheet'!W18</f>
        <v>0</v>
      </c>
      <c r="Y18" s="5">
        <f>COUNTIFS('Data Analysis Sheet'!W18,0,'Data Analysis Sheet'!X18,"&gt;0")</f>
        <v>0</v>
      </c>
      <c r="Z18" s="5">
        <f>'Data Entry Sheet'!AJ18-'Data Entry Sheet'!AK18</f>
        <v>0</v>
      </c>
      <c r="AA18" s="5">
        <f>'Data Entry Sheet'!AL18-'Data Entry Sheet'!AM18</f>
        <v>0</v>
      </c>
      <c r="AB18" s="5">
        <f>'Data Entry Sheet'!AN18-'Data Entry Sheet'!AO18</f>
        <v>0</v>
      </c>
      <c r="AC18" s="5">
        <f>'Data Entry Sheet'!AP18-'Data Entry Sheet'!AQ18</f>
        <v>0</v>
      </c>
      <c r="AD18" s="5">
        <f>'Data Entry Sheet'!AF18+'Data Entry Sheet'!AJ18+'Data Entry Sheet'!AN18</f>
        <v>0</v>
      </c>
      <c r="AE18" s="5">
        <f>'Data Entry Sheet'!AH18+'Data Entry Sheet'!AL18+'Data Entry Sheet'!AP18</f>
        <v>0</v>
      </c>
      <c r="AF18" s="5">
        <f>'Data Analysis Sheet'!AD18+'Data Analysis Sheet'!AE18</f>
        <v>0</v>
      </c>
      <c r="AG18" s="5">
        <f>'Data Analysis Sheet'!T18+'Data Analysis Sheet'!Z18+'Data Analysis Sheet'!AB18</f>
        <v>0</v>
      </c>
      <c r="AH18" s="5">
        <f>'Data Analysis Sheet'!U18+'Data Entry Sheet'!AM18+'Data Entry Sheet'!AQ18</f>
        <v>0</v>
      </c>
      <c r="AI18" s="5">
        <f>'Data Analysis Sheet'!AG18+'Data Analysis Sheet'!AH18</f>
        <v>0</v>
      </c>
      <c r="AJ18" s="6">
        <f>'Data Entry Sheet'!AW18+'Data Entry Sheet'!AY18</f>
        <v>0</v>
      </c>
      <c r="AK18" s="6">
        <f>COUNTIF('Data Entry Sheet'!AT18:AV18,"&gt;0")</f>
        <v>0</v>
      </c>
      <c r="AL18" s="6">
        <f>'Data Analysis Sheet'!AK18+'Data Analysis Sheet'!V18</f>
        <v>0</v>
      </c>
      <c r="AM18" s="6" t="b">
        <f>AND('Data Analysis Sheet'!AK18&gt;0,'Data Analysis Sheet'!W18)</f>
        <v>0</v>
      </c>
      <c r="AN18" s="6">
        <f>IF(AND('Data Entry Sheet'!AW18='Data Entry Sheet'!AX18,'Data Entry Sheet'!AW18&gt;0),1,0)</f>
        <v>0</v>
      </c>
      <c r="AO18" s="6">
        <f>IF(AND('Data Entry Sheet'!AY18='Data Entry Sheet'!AZ18,'Data Entry Sheet'!AY18&gt;0),1,0)</f>
        <v>0</v>
      </c>
      <c r="AP18" s="6" t="b">
        <f>OR((AND('Data Analysis Sheet'!AN18=1,'Data Analysis Sheet'!AO18=1)),(AND('Data Analysis Sheet'!AN18=1,'Data Entry Sheet'!AY18=0)),(AND('Data Analysis Sheet'!AO18=1,'Data Entry Sheet'!AW18=0)))</f>
        <v>0</v>
      </c>
      <c r="AQ18" s="6">
        <f>IF(AND(('Data Entry Sheet'!AW18+'Data Entry Sheet'!AY18)='Data Entry Sheet'!BA18,('Data Entry Sheet'!AW18+'Data Entry Sheet'!AY18)&gt;0),1,0)</f>
        <v>0</v>
      </c>
      <c r="AR18" s="6">
        <f>COUNTIFS('Data Entry Sheet'!AS18,"&gt;5",'Data Entry Sheet'!BB18,"Yes")</f>
        <v>0</v>
      </c>
      <c r="AS18" s="5">
        <f>IF(AND('Data Entry Sheet'!BF18='Data Entry Sheet'!AW18,'Data Entry Sheet'!AW18&gt;0),1,0)</f>
        <v>0</v>
      </c>
      <c r="AT18" s="5">
        <f>IF(AND('Data Entry Sheet'!BG18='Data Entry Sheet'!AY18,'Data Entry Sheet'!AY18&gt;0),1,0)</f>
        <v>0</v>
      </c>
      <c r="AU18" s="5">
        <f>COUNTIFS('Data Analysis Sheet'!AS18,1,'Data Analysis Sheet'!AT18,1)</f>
        <v>0</v>
      </c>
      <c r="AV18" s="6">
        <f>IF(AND(('Data Entry Sheet'!AW18+'Data Entry Sheet'!AY18)='Data Entry Sheet'!BH18,('Data Entry Sheet'!AW18+'Data Entry Sheet'!AY18)&gt;0),1,0)</f>
        <v>0</v>
      </c>
    </row>
    <row r="19" spans="1:48" x14ac:dyDescent="0.25">
      <c r="A19" s="5">
        <f>COUNTIFS('Data Entry Sheet'!C19,"Male",'Data Entry Sheet'!E19,"Medical")</f>
        <v>0</v>
      </c>
      <c r="B19" s="5">
        <f>COUNTIFS('Data Entry Sheet'!C19,"Male",'Data Entry Sheet'!E19,"Surgical")</f>
        <v>0</v>
      </c>
      <c r="C19" s="22">
        <f>'Data Entry Sheet'!H19-'Data Entry Sheet'!F19</f>
        <v>0</v>
      </c>
      <c r="D19" s="5">
        <f>COUNTIFS('Data Analysis Sheet'!I19,1,'Data Entry Sheet'!T19,"Yes")</f>
        <v>0</v>
      </c>
      <c r="E19" s="52">
        <f>COUNTIFS('Data Entry Sheet'!T19,"Yes",'Data Analysis Sheet'!R19,1)</f>
        <v>0</v>
      </c>
      <c r="F19" s="5">
        <f>COUNTIFS('Data Analysis Sheet'!D19,1,'Data Entry Sheet'!U19,"Yes")</f>
        <v>0</v>
      </c>
      <c r="G19" s="52">
        <f>COUNTIFS('Data Analysis Sheet'!E19,1,'Data Entry Sheet'!U19,"Yes")</f>
        <v>0</v>
      </c>
      <c r="H19" s="5">
        <f>IF(AND('Data Entry Sheet'!V19='Data Entry Sheet'!W19,'Data Entry Sheet'!V19&gt;0),1,0)</f>
        <v>0</v>
      </c>
      <c r="I19" s="5">
        <f>COUNTIFS('Data Analysis Sheet'!H19,1,'Data Entry Sheet'!Q19,"Less than 24 hours")</f>
        <v>0</v>
      </c>
      <c r="J19" s="5">
        <f>IF(AND('Data Entry Sheet'!X19='Data Entry Sheet'!Y19,'Data Entry Sheet'!X19&gt;0),1,0)</f>
        <v>0</v>
      </c>
      <c r="K19" s="5">
        <f>COUNTIFS('Data Analysis Sheet'!J19,1,'Data Entry Sheet'!Q19,"Less than 24 hours")</f>
        <v>0</v>
      </c>
      <c r="L19" s="52">
        <f>IF(OR('Data Entry Sheet'!X19=0,'Data Analysis Sheet'!K19=1),1,0)</f>
        <v>1</v>
      </c>
      <c r="M19" s="5">
        <f>IF(AND('Data Entry Sheet'!Z19='Data Entry Sheet'!AA19,'Data Entry Sheet'!Z19&gt;0),1,0)</f>
        <v>0</v>
      </c>
      <c r="N19" s="5">
        <f>COUNTIFS('Data Analysis Sheet'!M19,1,'Data Entry Sheet'!Q19,"Less than 24 hours")</f>
        <v>0</v>
      </c>
      <c r="O19" s="52">
        <f>IF(OR('Data Entry Sheet'!Z19=0,'Data Analysis Sheet'!N19=1),1,0)</f>
        <v>1</v>
      </c>
      <c r="P19" s="5">
        <f>COUNTIFS('Data Analysis Sheet'!F19,1,'Data Entry Sheet'!AC19,"yes")</f>
        <v>0</v>
      </c>
      <c r="Q19" s="52">
        <f>COUNTIFS('Data Analysis Sheet'!G19,1,'Data Entry Sheet'!AC19,"yes")</f>
        <v>0</v>
      </c>
      <c r="R19" s="50">
        <f>COUNTIFS('Data Analysis Sheet'!O19,1,'Data Analysis Sheet'!L19,1,'Data Analysis Sheet'!I19,1)</f>
        <v>0</v>
      </c>
      <c r="S19" s="5">
        <f>'Data Analysis Sheet'!I19+'Data Analysis Sheet'!K19+'Data Analysis Sheet'!N19</f>
        <v>0</v>
      </c>
      <c r="T19" s="5">
        <f>'Data Entry Sheet'!AF19-'Data Entry Sheet'!AG19</f>
        <v>0</v>
      </c>
      <c r="U19" s="5">
        <f>'Data Entry Sheet'!AH19-'Data Entry Sheet'!AI19</f>
        <v>0</v>
      </c>
      <c r="V19" s="5">
        <f>'Data Entry Sheet'!AF19+'Data Entry Sheet'!AH19</f>
        <v>0</v>
      </c>
      <c r="W19" s="5">
        <f>'Data Analysis Sheet'!T19+'Data Analysis Sheet'!U19</f>
        <v>0</v>
      </c>
      <c r="X19" s="5">
        <f>'Data Entry Sheet'!V19-'Data Entry Sheet'!W19</f>
        <v>0</v>
      </c>
      <c r="Y19" s="5">
        <f>COUNTIFS('Data Analysis Sheet'!W19,0,'Data Analysis Sheet'!X19,"&gt;0")</f>
        <v>0</v>
      </c>
      <c r="Z19" s="5">
        <f>'Data Entry Sheet'!AJ19-'Data Entry Sheet'!AK19</f>
        <v>0</v>
      </c>
      <c r="AA19" s="5">
        <f>'Data Entry Sheet'!AL19-'Data Entry Sheet'!AM19</f>
        <v>0</v>
      </c>
      <c r="AB19" s="5">
        <f>'Data Entry Sheet'!AN19-'Data Entry Sheet'!AO19</f>
        <v>0</v>
      </c>
      <c r="AC19" s="5">
        <f>'Data Entry Sheet'!AP19-'Data Entry Sheet'!AQ19</f>
        <v>0</v>
      </c>
      <c r="AD19" s="5">
        <f>'Data Entry Sheet'!AF19+'Data Entry Sheet'!AJ19+'Data Entry Sheet'!AN19</f>
        <v>0</v>
      </c>
      <c r="AE19" s="5">
        <f>'Data Entry Sheet'!AH19+'Data Entry Sheet'!AL19+'Data Entry Sheet'!AP19</f>
        <v>0</v>
      </c>
      <c r="AF19" s="5">
        <f>'Data Analysis Sheet'!AD19+'Data Analysis Sheet'!AE19</f>
        <v>0</v>
      </c>
      <c r="AG19" s="5">
        <f>'Data Analysis Sheet'!T19+'Data Analysis Sheet'!Z19+'Data Analysis Sheet'!AB19</f>
        <v>0</v>
      </c>
      <c r="AH19" s="5">
        <f>'Data Analysis Sheet'!U19+'Data Entry Sheet'!AM19+'Data Entry Sheet'!AQ19</f>
        <v>0</v>
      </c>
      <c r="AI19" s="5">
        <f>'Data Analysis Sheet'!AG19+'Data Analysis Sheet'!AH19</f>
        <v>0</v>
      </c>
      <c r="AJ19" s="6">
        <f>'Data Entry Sheet'!AW19+'Data Entry Sheet'!AY19</f>
        <v>0</v>
      </c>
      <c r="AK19" s="6">
        <f>COUNTIF('Data Entry Sheet'!AT19:AV19,"&gt;0")</f>
        <v>0</v>
      </c>
      <c r="AL19" s="6">
        <f>'Data Analysis Sheet'!AK19+'Data Analysis Sheet'!V19</f>
        <v>0</v>
      </c>
      <c r="AM19" s="6" t="b">
        <f>AND('Data Analysis Sheet'!AK19&gt;0,'Data Analysis Sheet'!W19)</f>
        <v>0</v>
      </c>
      <c r="AN19" s="6">
        <f>IF(AND('Data Entry Sheet'!AW19='Data Entry Sheet'!AX19,'Data Entry Sheet'!AW19&gt;0),1,0)</f>
        <v>0</v>
      </c>
      <c r="AO19" s="6">
        <f>IF(AND('Data Entry Sheet'!AY19='Data Entry Sheet'!AZ19,'Data Entry Sheet'!AY19&gt;0),1,0)</f>
        <v>0</v>
      </c>
      <c r="AP19" s="6" t="b">
        <f>OR((AND('Data Analysis Sheet'!AN19=1,'Data Analysis Sheet'!AO19=1)),(AND('Data Analysis Sheet'!AN19=1,'Data Entry Sheet'!AY19=0)),(AND('Data Analysis Sheet'!AO19=1,'Data Entry Sheet'!AW19=0)))</f>
        <v>0</v>
      </c>
      <c r="AQ19" s="6">
        <f>IF(AND(('Data Entry Sheet'!AW19+'Data Entry Sheet'!AY19)='Data Entry Sheet'!BA19,('Data Entry Sheet'!AW19+'Data Entry Sheet'!AY19)&gt;0),1,0)</f>
        <v>0</v>
      </c>
      <c r="AR19" s="6">
        <f>COUNTIFS('Data Entry Sheet'!AS19,"&gt;5",'Data Entry Sheet'!BB19,"Yes")</f>
        <v>0</v>
      </c>
      <c r="AS19" s="5">
        <f>IF(AND('Data Entry Sheet'!BF19='Data Entry Sheet'!AW19,'Data Entry Sheet'!AW19&gt;0),1,0)</f>
        <v>0</v>
      </c>
      <c r="AT19" s="5">
        <f>IF(AND('Data Entry Sheet'!BG19='Data Entry Sheet'!AY19,'Data Entry Sheet'!AY19&gt;0),1,0)</f>
        <v>0</v>
      </c>
      <c r="AU19" s="5">
        <f>COUNTIFS('Data Analysis Sheet'!AS19,1,'Data Analysis Sheet'!AT19,1)</f>
        <v>0</v>
      </c>
      <c r="AV19" s="6">
        <f>IF(AND(('Data Entry Sheet'!AW19+'Data Entry Sheet'!AY19)='Data Entry Sheet'!BH19,('Data Entry Sheet'!AW19+'Data Entry Sheet'!AY19)&gt;0),1,0)</f>
        <v>0</v>
      </c>
    </row>
    <row r="20" spans="1:48" x14ac:dyDescent="0.25">
      <c r="A20" s="5">
        <v>0</v>
      </c>
      <c r="B20" s="5">
        <v>0</v>
      </c>
      <c r="C20" s="22">
        <f>'Data Entry Sheet'!H20-'Data Entry Sheet'!F20</f>
        <v>0</v>
      </c>
      <c r="D20" s="5">
        <f>COUNTIFS('Data Analysis Sheet'!I20,1,'Data Entry Sheet'!T20,"Yes")</f>
        <v>0</v>
      </c>
      <c r="E20" s="52">
        <f>COUNTIFS('Data Entry Sheet'!T20,"Yes",'Data Analysis Sheet'!R20,1)</f>
        <v>0</v>
      </c>
      <c r="F20" s="5">
        <f>COUNTIFS('Data Analysis Sheet'!D20,1,'Data Entry Sheet'!U20,"Yes")</f>
        <v>0</v>
      </c>
      <c r="G20" s="52">
        <f>COUNTIFS('Data Analysis Sheet'!E20,1,'Data Entry Sheet'!U20,"Yes")</f>
        <v>0</v>
      </c>
      <c r="H20" s="5">
        <f>IF(AND('Data Entry Sheet'!V20='Data Entry Sheet'!W20,'Data Entry Sheet'!V20&gt;0),1,0)</f>
        <v>0</v>
      </c>
      <c r="I20" s="5">
        <f>COUNTIFS('Data Analysis Sheet'!H20,1,'Data Entry Sheet'!Q20,"Less than 24 hours")</f>
        <v>0</v>
      </c>
      <c r="J20" s="5">
        <f>IF(AND('Data Entry Sheet'!X20='Data Entry Sheet'!Y20,'Data Entry Sheet'!X20&gt;0),1,0)</f>
        <v>0</v>
      </c>
      <c r="K20" s="5">
        <f>COUNTIFS('Data Analysis Sheet'!J20,1,'Data Entry Sheet'!Q20,"Less than 24 hours")</f>
        <v>0</v>
      </c>
      <c r="L20" s="52">
        <f>IF(OR('Data Entry Sheet'!X20=0,'Data Analysis Sheet'!K20=1),1,0)</f>
        <v>1</v>
      </c>
      <c r="M20" s="5">
        <f>IF(AND('Data Entry Sheet'!Z20='Data Entry Sheet'!AA20,'Data Entry Sheet'!Z20&gt;0),1,0)</f>
        <v>0</v>
      </c>
      <c r="N20" s="5">
        <f>COUNTIFS('Data Analysis Sheet'!M20,1,'Data Entry Sheet'!Q20,"Less than 24 hours")</f>
        <v>0</v>
      </c>
      <c r="O20" s="52">
        <f>IF(OR('Data Entry Sheet'!Z20=0,'Data Analysis Sheet'!N20=1),1,0)</f>
        <v>1</v>
      </c>
      <c r="P20" s="5">
        <f>COUNTIFS('Data Analysis Sheet'!F20,1,'Data Entry Sheet'!AC20,"yes")</f>
        <v>0</v>
      </c>
      <c r="Q20" s="52">
        <f>COUNTIFS('Data Analysis Sheet'!G20,1,'Data Entry Sheet'!AC20,"yes")</f>
        <v>0</v>
      </c>
      <c r="R20" s="50">
        <f>COUNTIFS('Data Analysis Sheet'!O20,1,'Data Analysis Sheet'!L20,1,'Data Analysis Sheet'!I20,1)</f>
        <v>0</v>
      </c>
      <c r="S20" s="5">
        <f>'Data Analysis Sheet'!I20+'Data Analysis Sheet'!K20+'Data Analysis Sheet'!N20</f>
        <v>0</v>
      </c>
      <c r="T20" s="5">
        <f>'Data Entry Sheet'!AF20-'Data Entry Sheet'!AG20</f>
        <v>0</v>
      </c>
      <c r="U20" s="5">
        <f>'Data Entry Sheet'!AH20-'Data Entry Sheet'!AI20</f>
        <v>0</v>
      </c>
      <c r="V20" s="5">
        <f>'Data Entry Sheet'!AF20+'Data Entry Sheet'!AH20</f>
        <v>0</v>
      </c>
      <c r="W20" s="5">
        <f>'Data Analysis Sheet'!T20+'Data Analysis Sheet'!U20</f>
        <v>0</v>
      </c>
      <c r="X20" s="5">
        <f>'Data Entry Sheet'!V20-'Data Entry Sheet'!W20</f>
        <v>0</v>
      </c>
      <c r="Y20" s="5">
        <f>COUNTIFS('Data Analysis Sheet'!W20,0,'Data Analysis Sheet'!X20,"&gt;0")</f>
        <v>0</v>
      </c>
      <c r="Z20" s="5">
        <f>'Data Entry Sheet'!AJ20-'Data Entry Sheet'!AK20</f>
        <v>0</v>
      </c>
      <c r="AA20" s="5">
        <f>'Data Entry Sheet'!AL20-'Data Entry Sheet'!AM20</f>
        <v>0</v>
      </c>
      <c r="AB20" s="5">
        <f>'Data Entry Sheet'!AN20-'Data Entry Sheet'!AO20</f>
        <v>0</v>
      </c>
      <c r="AC20" s="5">
        <f>'Data Entry Sheet'!AP20-'Data Entry Sheet'!AQ20</f>
        <v>0</v>
      </c>
      <c r="AD20" s="5">
        <f>'Data Entry Sheet'!AF20+'Data Entry Sheet'!AJ20+'Data Entry Sheet'!AN20</f>
        <v>0</v>
      </c>
      <c r="AE20" s="5">
        <f>'Data Entry Sheet'!AH20+'Data Entry Sheet'!AL20+'Data Entry Sheet'!AP20</f>
        <v>0</v>
      </c>
      <c r="AF20" s="5">
        <f>'Data Analysis Sheet'!AD20+'Data Analysis Sheet'!AE20</f>
        <v>0</v>
      </c>
      <c r="AG20" s="5">
        <f>'Data Analysis Sheet'!T20+'Data Analysis Sheet'!Z20+'Data Analysis Sheet'!AB20</f>
        <v>0</v>
      </c>
      <c r="AH20" s="5">
        <f>'Data Analysis Sheet'!U20+'Data Entry Sheet'!AM20+'Data Entry Sheet'!AQ20</f>
        <v>0</v>
      </c>
      <c r="AI20" s="5">
        <f>'Data Analysis Sheet'!AG20+'Data Analysis Sheet'!AH20</f>
        <v>0</v>
      </c>
      <c r="AJ20" s="6">
        <f>'Data Entry Sheet'!AW20+'Data Entry Sheet'!AY20</f>
        <v>0</v>
      </c>
      <c r="AK20" s="6">
        <f>COUNTIF('Data Entry Sheet'!AT20:AV20,"&gt;0")</f>
        <v>0</v>
      </c>
      <c r="AL20" s="6">
        <f>'Data Analysis Sheet'!AK20+'Data Analysis Sheet'!V20</f>
        <v>0</v>
      </c>
      <c r="AM20" s="6" t="b">
        <f>AND('Data Analysis Sheet'!AK20&gt;0,'Data Analysis Sheet'!W20)</f>
        <v>0</v>
      </c>
      <c r="AN20" s="6">
        <f>IF(AND('Data Entry Sheet'!AW20='Data Entry Sheet'!AX20,'Data Entry Sheet'!AW20&gt;0),1,0)</f>
        <v>0</v>
      </c>
      <c r="AO20" s="6">
        <f>IF(AND('Data Entry Sheet'!AY20='Data Entry Sheet'!AZ20,'Data Entry Sheet'!AY20&gt;0),1,0)</f>
        <v>0</v>
      </c>
      <c r="AP20" s="6" t="b">
        <f>OR((AND('Data Analysis Sheet'!AN20=1,'Data Analysis Sheet'!AO20=1)),(AND('Data Analysis Sheet'!AN20=1,'Data Entry Sheet'!AY20=0)),(AND('Data Analysis Sheet'!AO20=1,'Data Entry Sheet'!AW20=0)))</f>
        <v>0</v>
      </c>
      <c r="AQ20" s="6">
        <f>IF(AND(('Data Entry Sheet'!AW20+'Data Entry Sheet'!AY20)='Data Entry Sheet'!BA20,('Data Entry Sheet'!AW20+'Data Entry Sheet'!AY20)&gt;0),1,0)</f>
        <v>0</v>
      </c>
      <c r="AR20" s="6">
        <f>COUNTIFS('Data Entry Sheet'!AS20,"&gt;5",'Data Entry Sheet'!BB20,"Yes")</f>
        <v>0</v>
      </c>
      <c r="AS20" s="5">
        <f>IF(AND('Data Entry Sheet'!BF20='Data Entry Sheet'!AW20,'Data Entry Sheet'!AW20&gt;0),1,0)</f>
        <v>0</v>
      </c>
      <c r="AT20" s="5">
        <f>IF(AND('Data Entry Sheet'!BG20='Data Entry Sheet'!AY20,'Data Entry Sheet'!AY20&gt;0),1,0)</f>
        <v>0</v>
      </c>
      <c r="AU20" s="5">
        <f>COUNTIFS('Data Analysis Sheet'!AS20,1,'Data Analysis Sheet'!AT20,1)</f>
        <v>0</v>
      </c>
      <c r="AV20" s="6">
        <f>IF(AND(('Data Entry Sheet'!AW20+'Data Entry Sheet'!AY20)='Data Entry Sheet'!BH20,('Data Entry Sheet'!AW20+'Data Entry Sheet'!AY20)&gt;0),1,0)</f>
        <v>0</v>
      </c>
    </row>
    <row r="21" spans="1:48" x14ac:dyDescent="0.25">
      <c r="A21" s="5">
        <f>COUNTIFS('Data Entry Sheet'!C21,"Male",'Data Entry Sheet'!E21,"Medical")</f>
        <v>0</v>
      </c>
      <c r="B21" s="5">
        <f>COUNTIFS('Data Entry Sheet'!C21,"Male",'Data Entry Sheet'!E21,"Surgical")</f>
        <v>0</v>
      </c>
      <c r="C21" s="22">
        <f>'Data Entry Sheet'!H21-'Data Entry Sheet'!F21</f>
        <v>0</v>
      </c>
      <c r="D21" s="5">
        <f>COUNTIFS('Data Analysis Sheet'!I21,1,'Data Entry Sheet'!T21,"Yes")</f>
        <v>0</v>
      </c>
      <c r="E21" s="52">
        <f>COUNTIFS('Data Entry Sheet'!T21,"Yes",'Data Analysis Sheet'!R21,1)</f>
        <v>0</v>
      </c>
      <c r="F21" s="5">
        <f>COUNTIFS('Data Analysis Sheet'!D21,1,'Data Entry Sheet'!U21,"Yes")</f>
        <v>0</v>
      </c>
      <c r="G21" s="52">
        <f>COUNTIFS('Data Analysis Sheet'!E21,1,'Data Entry Sheet'!U21,"Yes")</f>
        <v>0</v>
      </c>
      <c r="H21" s="5">
        <f>IF(AND('Data Entry Sheet'!V21='Data Entry Sheet'!W21,'Data Entry Sheet'!V21&gt;0),1,0)</f>
        <v>0</v>
      </c>
      <c r="I21" s="5">
        <f>COUNTIFS('Data Analysis Sheet'!H21,1,'Data Entry Sheet'!Q21,"Less than 24 hours")</f>
        <v>0</v>
      </c>
      <c r="J21" s="5">
        <f>IF(AND('Data Entry Sheet'!X21='Data Entry Sheet'!Y21,'Data Entry Sheet'!X21&gt;0),1,0)</f>
        <v>0</v>
      </c>
      <c r="K21" s="5">
        <f>COUNTIFS('Data Analysis Sheet'!J21,1,'Data Entry Sheet'!Q21,"Less than 24 hours")</f>
        <v>0</v>
      </c>
      <c r="L21" s="52">
        <f>IF(OR('Data Entry Sheet'!X21=0,'Data Analysis Sheet'!K21=1),1,0)</f>
        <v>1</v>
      </c>
      <c r="M21" s="5">
        <f>IF(AND('Data Entry Sheet'!Z21='Data Entry Sheet'!AA21,'Data Entry Sheet'!Z21&gt;0),1,0)</f>
        <v>0</v>
      </c>
      <c r="N21" s="5">
        <f>COUNTIFS('Data Analysis Sheet'!M21,1,'Data Entry Sheet'!Q21,"Less than 24 hours")</f>
        <v>0</v>
      </c>
      <c r="O21" s="52">
        <f>IF(OR('Data Entry Sheet'!Z21=0,'Data Analysis Sheet'!N21=1),1,0)</f>
        <v>1</v>
      </c>
      <c r="P21" s="5">
        <f>COUNTIFS('Data Analysis Sheet'!F21,1,'Data Entry Sheet'!AC21,"yes")</f>
        <v>0</v>
      </c>
      <c r="Q21" s="52">
        <f>COUNTIFS('Data Analysis Sheet'!G21,1,'Data Entry Sheet'!AC21,"yes")</f>
        <v>0</v>
      </c>
      <c r="R21" s="50">
        <f>COUNTIFS('Data Analysis Sheet'!O21,1,'Data Analysis Sheet'!L21,1,'Data Analysis Sheet'!I21,1)</f>
        <v>0</v>
      </c>
      <c r="S21" s="5">
        <f>'Data Analysis Sheet'!I21+'Data Analysis Sheet'!K21+'Data Analysis Sheet'!N21</f>
        <v>0</v>
      </c>
      <c r="T21" s="5">
        <f>'Data Entry Sheet'!AF21-'Data Entry Sheet'!AG21</f>
        <v>0</v>
      </c>
      <c r="U21" s="5">
        <f>'Data Entry Sheet'!AH21-'Data Entry Sheet'!AI21</f>
        <v>0</v>
      </c>
      <c r="V21" s="5">
        <f>'Data Entry Sheet'!AF21+'Data Entry Sheet'!AH21</f>
        <v>0</v>
      </c>
      <c r="W21" s="5">
        <f>'Data Analysis Sheet'!T21+'Data Analysis Sheet'!U21</f>
        <v>0</v>
      </c>
      <c r="X21" s="5">
        <f>'Data Entry Sheet'!V21-'Data Entry Sheet'!W21</f>
        <v>0</v>
      </c>
      <c r="Y21" s="5">
        <f>COUNTIFS('Data Analysis Sheet'!W21,0,'Data Analysis Sheet'!X21,"&gt;0")</f>
        <v>0</v>
      </c>
      <c r="Z21" s="5">
        <f>'Data Entry Sheet'!AJ21-'Data Entry Sheet'!AK21</f>
        <v>0</v>
      </c>
      <c r="AA21" s="5">
        <f>'Data Entry Sheet'!AL21-'Data Entry Sheet'!AM21</f>
        <v>0</v>
      </c>
      <c r="AB21" s="5">
        <f>'Data Entry Sheet'!AN21-'Data Entry Sheet'!AO21</f>
        <v>0</v>
      </c>
      <c r="AC21" s="5">
        <f>'Data Entry Sheet'!AP21-'Data Entry Sheet'!AQ21</f>
        <v>0</v>
      </c>
      <c r="AD21" s="5">
        <f>'Data Entry Sheet'!AF21+'Data Entry Sheet'!AJ21+'Data Entry Sheet'!AN21</f>
        <v>0</v>
      </c>
      <c r="AE21" s="5">
        <f>'Data Entry Sheet'!AH21+'Data Entry Sheet'!AL21+'Data Entry Sheet'!AP21</f>
        <v>0</v>
      </c>
      <c r="AF21" s="5">
        <f>'Data Analysis Sheet'!AD21+'Data Analysis Sheet'!AE21</f>
        <v>0</v>
      </c>
      <c r="AG21" s="5">
        <f>'Data Analysis Sheet'!T21+'Data Analysis Sheet'!Z21+'Data Analysis Sheet'!AB21</f>
        <v>0</v>
      </c>
      <c r="AH21" s="5">
        <f>'Data Analysis Sheet'!U21+'Data Entry Sheet'!AM21+'Data Entry Sheet'!AQ21</f>
        <v>0</v>
      </c>
      <c r="AI21" s="5">
        <f>'Data Analysis Sheet'!AG21+'Data Analysis Sheet'!AH21</f>
        <v>0</v>
      </c>
      <c r="AJ21" s="6">
        <f>'Data Entry Sheet'!AW21+'Data Entry Sheet'!AY21</f>
        <v>0</v>
      </c>
      <c r="AK21" s="6">
        <f>COUNTIF('Data Entry Sheet'!AT21:AV21,"&gt;0")</f>
        <v>0</v>
      </c>
      <c r="AL21" s="6">
        <f>'Data Analysis Sheet'!AK21+'Data Analysis Sheet'!V21</f>
        <v>0</v>
      </c>
      <c r="AM21" s="6" t="b">
        <f>AND('Data Analysis Sheet'!AK21&gt;0,'Data Analysis Sheet'!W21)</f>
        <v>0</v>
      </c>
      <c r="AN21" s="6">
        <f>IF(AND('Data Entry Sheet'!AW21='Data Entry Sheet'!AX21,'Data Entry Sheet'!AW21&gt;0),1,0)</f>
        <v>0</v>
      </c>
      <c r="AO21" s="6">
        <f>IF(AND('Data Entry Sheet'!AY21='Data Entry Sheet'!AZ21,'Data Entry Sheet'!AY21&gt;0),1,0)</f>
        <v>0</v>
      </c>
      <c r="AP21" s="6" t="b">
        <f>OR((AND('Data Analysis Sheet'!AN21=1,'Data Analysis Sheet'!AO21=1)),(AND('Data Analysis Sheet'!AN21=1,'Data Entry Sheet'!AY21=0)),(AND('Data Analysis Sheet'!AO21=1,'Data Entry Sheet'!AW21=0)))</f>
        <v>0</v>
      </c>
      <c r="AQ21" s="6">
        <f>IF(AND(('Data Entry Sheet'!AW21+'Data Entry Sheet'!AY21)='Data Entry Sheet'!BA21,('Data Entry Sheet'!AW21+'Data Entry Sheet'!AY21)&gt;0),1,0)</f>
        <v>0</v>
      </c>
      <c r="AR21" s="6">
        <f>COUNTIFS('Data Entry Sheet'!AS21,"&gt;5",'Data Entry Sheet'!BB21,"Yes")</f>
        <v>0</v>
      </c>
      <c r="AS21" s="5">
        <f>IF(AND('Data Entry Sheet'!BF21='Data Entry Sheet'!AW21,'Data Entry Sheet'!AW21&gt;0),1,0)</f>
        <v>0</v>
      </c>
      <c r="AT21" s="5">
        <f>IF(AND('Data Entry Sheet'!BG21='Data Entry Sheet'!AY21,'Data Entry Sheet'!AY21&gt;0),1,0)</f>
        <v>0</v>
      </c>
      <c r="AU21" s="5">
        <f>COUNTIFS('Data Analysis Sheet'!AS21,1,'Data Analysis Sheet'!AT21,1)</f>
        <v>0</v>
      </c>
      <c r="AV21" s="6">
        <f>IF(AND(('Data Entry Sheet'!AW21+'Data Entry Sheet'!AY21)='Data Entry Sheet'!BH21,('Data Entry Sheet'!AW21+'Data Entry Sheet'!AY21)&gt;0),1,0)</f>
        <v>0</v>
      </c>
    </row>
    <row r="22" spans="1:48" x14ac:dyDescent="0.25">
      <c r="A22" s="5">
        <f>COUNTIFS('Data Entry Sheet'!C22,"Male",'Data Entry Sheet'!E22,"Medical")</f>
        <v>0</v>
      </c>
      <c r="B22" s="5">
        <f>COUNTIFS('Data Entry Sheet'!C22,"Male",'Data Entry Sheet'!E22,"Surgical")</f>
        <v>0</v>
      </c>
      <c r="C22" s="22">
        <f>'Data Entry Sheet'!H22-'Data Entry Sheet'!F22</f>
        <v>0</v>
      </c>
      <c r="D22" s="5">
        <f>COUNTIFS('Data Analysis Sheet'!I22,1,'Data Entry Sheet'!T22,"Yes")</f>
        <v>0</v>
      </c>
      <c r="E22" s="52">
        <f>COUNTIFS('Data Entry Sheet'!T22,"Yes",'Data Analysis Sheet'!R22,1)</f>
        <v>0</v>
      </c>
      <c r="F22" s="5">
        <f>COUNTIFS('Data Analysis Sheet'!D22,1,'Data Entry Sheet'!U22,"Yes")</f>
        <v>0</v>
      </c>
      <c r="G22" s="52">
        <f>COUNTIFS('Data Analysis Sheet'!E22,1,'Data Entry Sheet'!U22,"Yes")</f>
        <v>0</v>
      </c>
      <c r="H22" s="5">
        <f>IF(AND('Data Entry Sheet'!V22='Data Entry Sheet'!W22,'Data Entry Sheet'!V22&gt;0),1,0)</f>
        <v>0</v>
      </c>
      <c r="I22" s="5">
        <f>COUNTIFS('Data Analysis Sheet'!H22,1,'Data Entry Sheet'!Q22,"Less than 24 hours")</f>
        <v>0</v>
      </c>
      <c r="J22" s="5">
        <f>IF(AND('Data Entry Sheet'!X22='Data Entry Sheet'!Y22,'Data Entry Sheet'!X22&gt;0),1,0)</f>
        <v>0</v>
      </c>
      <c r="K22" s="5">
        <f>COUNTIFS('Data Analysis Sheet'!J22,1,'Data Entry Sheet'!Q22,"Less than 24 hours")</f>
        <v>0</v>
      </c>
      <c r="L22" s="52">
        <f>IF(OR('Data Entry Sheet'!X22=0,'Data Analysis Sheet'!K22=1),1,0)</f>
        <v>1</v>
      </c>
      <c r="M22" s="5">
        <f>IF(AND('Data Entry Sheet'!Z22='Data Entry Sheet'!AA22,'Data Entry Sheet'!Z22&gt;0),1,0)</f>
        <v>0</v>
      </c>
      <c r="N22" s="5">
        <f>COUNTIFS('Data Analysis Sheet'!M22,1,'Data Entry Sheet'!Q22,"Less than 24 hours")</f>
        <v>0</v>
      </c>
      <c r="O22" s="52">
        <f>IF(OR('Data Entry Sheet'!Z22=0,'Data Analysis Sheet'!N22=1),1,0)</f>
        <v>1</v>
      </c>
      <c r="P22" s="5">
        <f>COUNTIFS('Data Analysis Sheet'!F22,1,'Data Entry Sheet'!AC22,"yes")</f>
        <v>0</v>
      </c>
      <c r="Q22" s="52">
        <f>COUNTIFS('Data Analysis Sheet'!G22,1,'Data Entry Sheet'!AC22,"yes")</f>
        <v>0</v>
      </c>
      <c r="R22" s="50">
        <f>COUNTIFS('Data Analysis Sheet'!O22,1,'Data Analysis Sheet'!L22,1,'Data Analysis Sheet'!I22,1)</f>
        <v>0</v>
      </c>
      <c r="S22" s="5">
        <f>'Data Analysis Sheet'!I22+'Data Analysis Sheet'!K22+'Data Analysis Sheet'!N22</f>
        <v>0</v>
      </c>
      <c r="T22" s="5">
        <f>'Data Entry Sheet'!AF22-'Data Entry Sheet'!AG22</f>
        <v>0</v>
      </c>
      <c r="U22" s="5">
        <f>'Data Entry Sheet'!AH22-'Data Entry Sheet'!AI22</f>
        <v>0</v>
      </c>
      <c r="V22" s="5">
        <f>'Data Entry Sheet'!AF22+'Data Entry Sheet'!AH22</f>
        <v>0</v>
      </c>
      <c r="W22" s="5">
        <f>'Data Analysis Sheet'!T22+'Data Analysis Sheet'!U22</f>
        <v>0</v>
      </c>
      <c r="X22" s="5">
        <f>'Data Entry Sheet'!V22-'Data Entry Sheet'!W22</f>
        <v>0</v>
      </c>
      <c r="Y22" s="5">
        <f>COUNTIFS('Data Analysis Sheet'!W22,0,'Data Analysis Sheet'!X22,"&gt;0")</f>
        <v>0</v>
      </c>
      <c r="Z22" s="5">
        <f>'Data Entry Sheet'!AJ22-'Data Entry Sheet'!AK22</f>
        <v>0</v>
      </c>
      <c r="AA22" s="5">
        <f>'Data Entry Sheet'!AL22-'Data Entry Sheet'!AM22</f>
        <v>0</v>
      </c>
      <c r="AB22" s="5">
        <f>'Data Entry Sheet'!AN22-'Data Entry Sheet'!AO22</f>
        <v>0</v>
      </c>
      <c r="AC22" s="5">
        <f>'Data Entry Sheet'!AP22-'Data Entry Sheet'!AQ22</f>
        <v>0</v>
      </c>
      <c r="AD22" s="5">
        <f>'Data Entry Sheet'!AF22+'Data Entry Sheet'!AJ22+'Data Entry Sheet'!AN22</f>
        <v>0</v>
      </c>
      <c r="AE22" s="5">
        <f>'Data Entry Sheet'!AH22+'Data Entry Sheet'!AL22+'Data Entry Sheet'!AP22</f>
        <v>0</v>
      </c>
      <c r="AF22" s="5">
        <f>'Data Analysis Sheet'!AD22+'Data Analysis Sheet'!AE22</f>
        <v>0</v>
      </c>
      <c r="AG22" s="5">
        <f>'Data Analysis Sheet'!T22+'Data Analysis Sheet'!Z22+'Data Analysis Sheet'!AB22</f>
        <v>0</v>
      </c>
      <c r="AH22" s="5">
        <f>'Data Analysis Sheet'!U22+'Data Entry Sheet'!AM22+'Data Entry Sheet'!AQ22</f>
        <v>0</v>
      </c>
      <c r="AI22" s="5">
        <f>'Data Analysis Sheet'!AG22+'Data Analysis Sheet'!AH22</f>
        <v>0</v>
      </c>
      <c r="AJ22" s="6">
        <f>'Data Entry Sheet'!AW22+'Data Entry Sheet'!AY22</f>
        <v>0</v>
      </c>
      <c r="AK22" s="6">
        <f>COUNTIF('Data Entry Sheet'!AT22:AV22,"&gt;0")</f>
        <v>0</v>
      </c>
      <c r="AL22" s="6">
        <f>'Data Analysis Sheet'!AK22+'Data Analysis Sheet'!V22</f>
        <v>0</v>
      </c>
      <c r="AM22" s="6" t="b">
        <f>AND('Data Analysis Sheet'!AK22&gt;0,'Data Analysis Sheet'!W22)</f>
        <v>0</v>
      </c>
      <c r="AN22" s="6">
        <f>IF(AND('Data Entry Sheet'!AW22='Data Entry Sheet'!AX22,'Data Entry Sheet'!AW22&gt;0),1,0)</f>
        <v>0</v>
      </c>
      <c r="AO22" s="6">
        <f>IF(AND('Data Entry Sheet'!AY22='Data Entry Sheet'!AZ22,'Data Entry Sheet'!AY22&gt;0),1,0)</f>
        <v>0</v>
      </c>
      <c r="AP22" s="6" t="b">
        <f>OR((AND('Data Analysis Sheet'!AN22=1,'Data Analysis Sheet'!AO22=1)),(AND('Data Analysis Sheet'!AN22=1,'Data Entry Sheet'!AY22=0)),(AND('Data Analysis Sheet'!AO22=1,'Data Entry Sheet'!AW22=0)))</f>
        <v>0</v>
      </c>
      <c r="AQ22" s="6">
        <f>IF(AND(('Data Entry Sheet'!AW22+'Data Entry Sheet'!AY22)='Data Entry Sheet'!BA22,('Data Entry Sheet'!AW22+'Data Entry Sheet'!AY22)&gt;0),1,0)</f>
        <v>0</v>
      </c>
      <c r="AR22" s="6">
        <f>COUNTIFS('Data Entry Sheet'!AS22,"&gt;5",'Data Entry Sheet'!BB22,"Yes")</f>
        <v>0</v>
      </c>
      <c r="AS22" s="5">
        <f>IF(AND('Data Entry Sheet'!BF22='Data Entry Sheet'!AW22,'Data Entry Sheet'!AW22&gt;0),1,0)</f>
        <v>0</v>
      </c>
      <c r="AT22" s="5">
        <f>IF(AND('Data Entry Sheet'!BG22='Data Entry Sheet'!AY22,'Data Entry Sheet'!AY22&gt;0),1,0)</f>
        <v>0</v>
      </c>
      <c r="AU22" s="5">
        <f>COUNTIFS('Data Analysis Sheet'!AS22,1,'Data Analysis Sheet'!AT22,1)</f>
        <v>0</v>
      </c>
      <c r="AV22" s="6">
        <f>IF(AND(('Data Entry Sheet'!AW22+'Data Entry Sheet'!AY22)='Data Entry Sheet'!BH22,('Data Entry Sheet'!AW22+'Data Entry Sheet'!AY22)&gt;0),1,0)</f>
        <v>0</v>
      </c>
    </row>
    <row r="23" spans="1:48" x14ac:dyDescent="0.25">
      <c r="A23" s="5">
        <f>COUNTIFS('Data Entry Sheet'!C23,"Male",'Data Entry Sheet'!E23,"Medical")</f>
        <v>0</v>
      </c>
      <c r="B23" s="5">
        <f>COUNTIFS('Data Entry Sheet'!C23,"Male",'Data Entry Sheet'!E23,"Surgical")</f>
        <v>0</v>
      </c>
      <c r="C23" s="22">
        <f>'Data Entry Sheet'!H23-'Data Entry Sheet'!F23</f>
        <v>0</v>
      </c>
      <c r="D23" s="5">
        <f>COUNTIFS('Data Analysis Sheet'!I23,1,'Data Entry Sheet'!T23,"Yes")</f>
        <v>0</v>
      </c>
      <c r="E23" s="52">
        <f>COUNTIFS('Data Entry Sheet'!T23,"Yes",'Data Analysis Sheet'!R23,1)</f>
        <v>0</v>
      </c>
      <c r="F23" s="5">
        <f>COUNTIFS('Data Analysis Sheet'!D23,1,'Data Entry Sheet'!U23,"Yes")</f>
        <v>0</v>
      </c>
      <c r="G23" s="52">
        <f>COUNTIFS('Data Analysis Sheet'!E23,1,'Data Entry Sheet'!U23,"Yes")</f>
        <v>0</v>
      </c>
      <c r="H23" s="5">
        <f>IF(AND('Data Entry Sheet'!V23='Data Entry Sheet'!W23,'Data Entry Sheet'!V23&gt;0),1,0)</f>
        <v>0</v>
      </c>
      <c r="I23" s="5">
        <f>COUNTIFS('Data Analysis Sheet'!H23,1,'Data Entry Sheet'!Q23,"Less than 24 hours")</f>
        <v>0</v>
      </c>
      <c r="J23" s="5">
        <f>IF(AND('Data Entry Sheet'!X23='Data Entry Sheet'!Y23,'Data Entry Sheet'!X23&gt;0),1,0)</f>
        <v>0</v>
      </c>
      <c r="K23" s="5">
        <f>COUNTIFS('Data Analysis Sheet'!J23,1,'Data Entry Sheet'!Q23,"Less than 24 hours")</f>
        <v>0</v>
      </c>
      <c r="L23" s="52">
        <f>IF(OR('Data Entry Sheet'!X23=0,'Data Analysis Sheet'!K23=1),1,0)</f>
        <v>1</v>
      </c>
      <c r="M23" s="5">
        <f>IF(AND('Data Entry Sheet'!Z23='Data Entry Sheet'!AA23,'Data Entry Sheet'!Z23&gt;0),1,0)</f>
        <v>0</v>
      </c>
      <c r="N23" s="5">
        <f>COUNTIFS('Data Analysis Sheet'!M23,1,'Data Entry Sheet'!Q23,"Less than 24 hours")</f>
        <v>0</v>
      </c>
      <c r="O23" s="52">
        <f>IF(OR('Data Entry Sheet'!Z23=0,'Data Analysis Sheet'!N23=1),1,0)</f>
        <v>1</v>
      </c>
      <c r="P23" s="5">
        <f>COUNTIFS('Data Analysis Sheet'!F23,1,'Data Entry Sheet'!AC23,"yes")</f>
        <v>0</v>
      </c>
      <c r="Q23" s="52">
        <f>COUNTIFS('Data Analysis Sheet'!G23,1,'Data Entry Sheet'!AC23,"yes")</f>
        <v>0</v>
      </c>
      <c r="R23" s="50">
        <f>COUNTIFS('Data Analysis Sheet'!O23,1,'Data Analysis Sheet'!L23,1,'Data Analysis Sheet'!I23,1)</f>
        <v>0</v>
      </c>
      <c r="S23" s="5">
        <f>'Data Analysis Sheet'!I23+'Data Analysis Sheet'!K23+'Data Analysis Sheet'!N23</f>
        <v>0</v>
      </c>
      <c r="T23" s="5">
        <f>'Data Entry Sheet'!AF23-'Data Entry Sheet'!AG23</f>
        <v>0</v>
      </c>
      <c r="U23" s="5">
        <f>'Data Entry Sheet'!AH23-'Data Entry Sheet'!AI23</f>
        <v>0</v>
      </c>
      <c r="V23" s="5">
        <f>'Data Entry Sheet'!AF23+'Data Entry Sheet'!AH23</f>
        <v>0</v>
      </c>
      <c r="W23" s="5">
        <f>'Data Analysis Sheet'!T23+'Data Analysis Sheet'!U23</f>
        <v>0</v>
      </c>
      <c r="X23" s="5">
        <f>'Data Entry Sheet'!V23-'Data Entry Sheet'!W23</f>
        <v>0</v>
      </c>
      <c r="Y23" s="5">
        <f>COUNTIFS('Data Analysis Sheet'!W23,0,'Data Analysis Sheet'!X23,"&gt;0")</f>
        <v>0</v>
      </c>
      <c r="Z23" s="5">
        <f>'Data Entry Sheet'!AJ23-'Data Entry Sheet'!AK23</f>
        <v>0</v>
      </c>
      <c r="AA23" s="5">
        <f>'Data Entry Sheet'!AL23-'Data Entry Sheet'!AM23</f>
        <v>0</v>
      </c>
      <c r="AB23" s="5">
        <f>'Data Entry Sheet'!AN23-'Data Entry Sheet'!AO23</f>
        <v>0</v>
      </c>
      <c r="AC23" s="5">
        <f>'Data Entry Sheet'!AP23-'Data Entry Sheet'!AQ23</f>
        <v>0</v>
      </c>
      <c r="AD23" s="5">
        <f>'Data Entry Sheet'!AF23+'Data Entry Sheet'!AJ23+'Data Entry Sheet'!AN23</f>
        <v>0</v>
      </c>
      <c r="AE23" s="5">
        <f>'Data Entry Sheet'!AH23+'Data Entry Sheet'!AL23+'Data Entry Sheet'!AP23</f>
        <v>0</v>
      </c>
      <c r="AF23" s="5">
        <f>'Data Analysis Sheet'!AD23+'Data Analysis Sheet'!AE23</f>
        <v>0</v>
      </c>
      <c r="AG23" s="5">
        <f>'Data Analysis Sheet'!T23+'Data Analysis Sheet'!Z23+'Data Analysis Sheet'!AB23</f>
        <v>0</v>
      </c>
      <c r="AH23" s="5">
        <f>'Data Analysis Sheet'!U23+'Data Entry Sheet'!AM23+'Data Entry Sheet'!AQ23</f>
        <v>0</v>
      </c>
      <c r="AI23" s="5">
        <f>'Data Analysis Sheet'!AG23+'Data Analysis Sheet'!AH23</f>
        <v>0</v>
      </c>
      <c r="AJ23" s="6">
        <f>'Data Entry Sheet'!AW23+'Data Entry Sheet'!AY23</f>
        <v>0</v>
      </c>
      <c r="AK23" s="6">
        <f>COUNTIF('Data Entry Sheet'!AT23:AV23,"&gt;0")</f>
        <v>0</v>
      </c>
      <c r="AL23" s="6">
        <f>'Data Analysis Sheet'!AK23+'Data Analysis Sheet'!V23</f>
        <v>0</v>
      </c>
      <c r="AM23" s="6" t="b">
        <f>AND('Data Analysis Sheet'!AK23&gt;0,'Data Analysis Sheet'!W23)</f>
        <v>0</v>
      </c>
      <c r="AN23" s="6">
        <f>IF(AND('Data Entry Sheet'!AW23='Data Entry Sheet'!AX23,'Data Entry Sheet'!AW23&gt;0),1,0)</f>
        <v>0</v>
      </c>
      <c r="AO23" s="6">
        <f>IF(AND('Data Entry Sheet'!AY23='Data Entry Sheet'!AZ23,'Data Entry Sheet'!AY23&gt;0),1,0)</f>
        <v>0</v>
      </c>
      <c r="AP23" s="6" t="b">
        <f>OR((AND('Data Analysis Sheet'!AN23=1,'Data Analysis Sheet'!AO23=1)),(AND('Data Analysis Sheet'!AN23=1,'Data Entry Sheet'!AY23=0)),(AND('Data Analysis Sheet'!AO23=1,'Data Entry Sheet'!AW23=0)))</f>
        <v>0</v>
      </c>
      <c r="AQ23" s="6">
        <f>IF(AND(('Data Entry Sheet'!AW23+'Data Entry Sheet'!AY23)='Data Entry Sheet'!BA23,('Data Entry Sheet'!AW23+'Data Entry Sheet'!AY23)&gt;0),1,0)</f>
        <v>0</v>
      </c>
      <c r="AR23" s="6">
        <f>COUNTIFS('Data Entry Sheet'!AS23,"&gt;5",'Data Entry Sheet'!BB23,"Yes")</f>
        <v>0</v>
      </c>
      <c r="AS23" s="5">
        <f>IF(AND('Data Entry Sheet'!BF23='Data Entry Sheet'!AW23,'Data Entry Sheet'!AW23&gt;0),1,0)</f>
        <v>0</v>
      </c>
      <c r="AT23" s="5">
        <f>IF(AND('Data Entry Sheet'!BG23='Data Entry Sheet'!AY23,'Data Entry Sheet'!AY23&gt;0),1,0)</f>
        <v>0</v>
      </c>
      <c r="AU23" s="5">
        <f>COUNTIFS('Data Analysis Sheet'!AS23,1,'Data Analysis Sheet'!AT23,1)</f>
        <v>0</v>
      </c>
      <c r="AV23" s="6">
        <f>IF(AND(('Data Entry Sheet'!AW23+'Data Entry Sheet'!AY23)='Data Entry Sheet'!BH23,('Data Entry Sheet'!AW23+'Data Entry Sheet'!AY23)&gt;0),1,0)</f>
        <v>0</v>
      </c>
    </row>
    <row r="24" spans="1:48" x14ac:dyDescent="0.25">
      <c r="A24" s="5">
        <f>COUNTIFS('Data Entry Sheet'!C24,"Male",'Data Entry Sheet'!E24,"Medical")</f>
        <v>0</v>
      </c>
      <c r="B24" s="5">
        <f>COUNTIFS('Data Entry Sheet'!C24,"Male",'Data Entry Sheet'!E24,"Surgical")</f>
        <v>0</v>
      </c>
      <c r="C24" s="22">
        <f>'Data Entry Sheet'!H24-'Data Entry Sheet'!F24</f>
        <v>0</v>
      </c>
      <c r="D24" s="5">
        <f>COUNTIFS('Data Analysis Sheet'!I24,1,'Data Entry Sheet'!T24,"Yes")</f>
        <v>0</v>
      </c>
      <c r="E24" s="52">
        <f>COUNTIFS('Data Entry Sheet'!T24,"Yes",'Data Analysis Sheet'!R24,1)</f>
        <v>0</v>
      </c>
      <c r="F24" s="5">
        <f>COUNTIFS('Data Analysis Sheet'!D24,1,'Data Entry Sheet'!U24,"Yes")</f>
        <v>0</v>
      </c>
      <c r="G24" s="52">
        <f>COUNTIFS('Data Analysis Sheet'!E24,1,'Data Entry Sheet'!U24,"Yes")</f>
        <v>0</v>
      </c>
      <c r="H24" s="5">
        <f>IF(AND('Data Entry Sheet'!V24='Data Entry Sheet'!W24,'Data Entry Sheet'!V24&gt;0),1,0)</f>
        <v>0</v>
      </c>
      <c r="I24" s="5">
        <f>COUNTIFS('Data Analysis Sheet'!H24,1,'Data Entry Sheet'!Q24,"Less than 24 hours")</f>
        <v>0</v>
      </c>
      <c r="J24" s="5">
        <f>IF(AND('Data Entry Sheet'!X24='Data Entry Sheet'!Y24,'Data Entry Sheet'!X24&gt;0),1,0)</f>
        <v>0</v>
      </c>
      <c r="K24" s="5">
        <f>COUNTIFS('Data Analysis Sheet'!J24,1,'Data Entry Sheet'!Q24,"Less than 24 hours")</f>
        <v>0</v>
      </c>
      <c r="L24" s="52">
        <f>IF(OR('Data Entry Sheet'!X24=0,'Data Analysis Sheet'!K24=1),1,0)</f>
        <v>1</v>
      </c>
      <c r="M24" s="5">
        <f>IF(AND('Data Entry Sheet'!Z24='Data Entry Sheet'!AA24,'Data Entry Sheet'!Z24&gt;0),1,0)</f>
        <v>0</v>
      </c>
      <c r="N24" s="5">
        <f>COUNTIFS('Data Analysis Sheet'!M24,1,'Data Entry Sheet'!Q24,"Less than 24 hours")</f>
        <v>0</v>
      </c>
      <c r="O24" s="52">
        <f>IF(OR('Data Entry Sheet'!Z24=0,'Data Analysis Sheet'!N24=1),1,0)</f>
        <v>1</v>
      </c>
      <c r="P24" s="5">
        <f>COUNTIFS('Data Analysis Sheet'!F24,1,'Data Entry Sheet'!AC24,"yes")</f>
        <v>0</v>
      </c>
      <c r="Q24" s="52">
        <f>COUNTIFS('Data Analysis Sheet'!G24,1,'Data Entry Sheet'!AC24,"yes")</f>
        <v>0</v>
      </c>
      <c r="R24" s="50">
        <f>COUNTIFS('Data Analysis Sheet'!O24,1,'Data Analysis Sheet'!L24,1,'Data Analysis Sheet'!I24,1)</f>
        <v>0</v>
      </c>
      <c r="S24" s="5">
        <f>'Data Analysis Sheet'!I24+'Data Analysis Sheet'!K24+'Data Analysis Sheet'!N24</f>
        <v>0</v>
      </c>
      <c r="T24" s="5">
        <f>'Data Entry Sheet'!AF24-'Data Entry Sheet'!AG24</f>
        <v>0</v>
      </c>
      <c r="U24" s="5">
        <f>'Data Entry Sheet'!AH24-'Data Entry Sheet'!AI24</f>
        <v>0</v>
      </c>
      <c r="V24" s="5">
        <f>'Data Entry Sheet'!AF24+'Data Entry Sheet'!AH24</f>
        <v>0</v>
      </c>
      <c r="W24" s="5">
        <f>'Data Analysis Sheet'!T24+'Data Analysis Sheet'!U24</f>
        <v>0</v>
      </c>
      <c r="X24" s="5">
        <f>'Data Entry Sheet'!V24-'Data Entry Sheet'!W24</f>
        <v>0</v>
      </c>
      <c r="Y24" s="5">
        <f>COUNTIFS('Data Analysis Sheet'!W24,0,'Data Analysis Sheet'!X24,"&gt;0")</f>
        <v>0</v>
      </c>
      <c r="Z24" s="5">
        <f>'Data Entry Sheet'!AJ24-'Data Entry Sheet'!AK24</f>
        <v>0</v>
      </c>
      <c r="AA24" s="5">
        <f>'Data Entry Sheet'!AL24-'Data Entry Sheet'!AM24</f>
        <v>0</v>
      </c>
      <c r="AB24" s="5">
        <f>'Data Entry Sheet'!AN24-'Data Entry Sheet'!AO24</f>
        <v>0</v>
      </c>
      <c r="AC24" s="5">
        <f>'Data Entry Sheet'!AP24-'Data Entry Sheet'!AQ24</f>
        <v>0</v>
      </c>
      <c r="AD24" s="5">
        <f>'Data Entry Sheet'!AF24+'Data Entry Sheet'!AJ24+'Data Entry Sheet'!AN24</f>
        <v>0</v>
      </c>
      <c r="AE24" s="5">
        <f>'Data Entry Sheet'!AH24+'Data Entry Sheet'!AL24+'Data Entry Sheet'!AP24</f>
        <v>0</v>
      </c>
      <c r="AF24" s="5">
        <f>'Data Analysis Sheet'!AD24+'Data Analysis Sheet'!AE24</f>
        <v>0</v>
      </c>
      <c r="AG24" s="5">
        <f>'Data Analysis Sheet'!T24+'Data Analysis Sheet'!Z24+'Data Analysis Sheet'!AB24</f>
        <v>0</v>
      </c>
      <c r="AH24" s="5">
        <f>'Data Analysis Sheet'!U24+'Data Entry Sheet'!AM24+'Data Entry Sheet'!AQ24</f>
        <v>0</v>
      </c>
      <c r="AI24" s="5">
        <f>'Data Analysis Sheet'!AG24+'Data Analysis Sheet'!AH24</f>
        <v>0</v>
      </c>
      <c r="AJ24" s="6">
        <f>'Data Entry Sheet'!AW24+'Data Entry Sheet'!AY24</f>
        <v>0</v>
      </c>
      <c r="AK24" s="6">
        <f>COUNTIF('Data Entry Sheet'!AT24:AV24,"&gt;0")</f>
        <v>0</v>
      </c>
      <c r="AL24" s="6">
        <f>'Data Analysis Sheet'!AK24+'Data Analysis Sheet'!V24</f>
        <v>0</v>
      </c>
      <c r="AM24" s="6" t="b">
        <f>AND('Data Analysis Sheet'!AK24&gt;0,'Data Analysis Sheet'!W24)</f>
        <v>0</v>
      </c>
      <c r="AN24" s="6">
        <f>IF(AND('Data Entry Sheet'!AW24='Data Entry Sheet'!AX24,'Data Entry Sheet'!AW24&gt;0),1,0)</f>
        <v>0</v>
      </c>
      <c r="AO24" s="6">
        <f>IF(AND('Data Entry Sheet'!AY24='Data Entry Sheet'!AZ24,'Data Entry Sheet'!AY24&gt;0),1,0)</f>
        <v>0</v>
      </c>
      <c r="AP24" s="6" t="b">
        <f>OR((AND('Data Analysis Sheet'!AN24=1,'Data Analysis Sheet'!AO24=1)),(AND('Data Analysis Sheet'!AN24=1,'Data Entry Sheet'!AY24=0)),(AND('Data Analysis Sheet'!AO24=1,'Data Entry Sheet'!AW24=0)))</f>
        <v>0</v>
      </c>
      <c r="AQ24" s="6">
        <f>IF(AND(('Data Entry Sheet'!AW24+'Data Entry Sheet'!AY24)='Data Entry Sheet'!BA24,('Data Entry Sheet'!AW24+'Data Entry Sheet'!AY24)&gt;0),1,0)</f>
        <v>0</v>
      </c>
      <c r="AR24" s="6">
        <f>COUNTIFS('Data Entry Sheet'!AS24,"&gt;5",'Data Entry Sheet'!BB24,"Yes")</f>
        <v>0</v>
      </c>
      <c r="AS24" s="5">
        <f>IF(AND('Data Entry Sheet'!BF24='Data Entry Sheet'!AW24,'Data Entry Sheet'!AW24&gt;0),1,0)</f>
        <v>0</v>
      </c>
      <c r="AT24" s="5">
        <f>IF(AND('Data Entry Sheet'!BG24='Data Entry Sheet'!AY24,'Data Entry Sheet'!AY24&gt;0),1,0)</f>
        <v>0</v>
      </c>
      <c r="AU24" s="5">
        <f>COUNTIFS('Data Analysis Sheet'!AS24,1,'Data Analysis Sheet'!AT24,1)</f>
        <v>0</v>
      </c>
      <c r="AV24" s="6">
        <f>IF(AND(('Data Entry Sheet'!AW24+'Data Entry Sheet'!AY24)='Data Entry Sheet'!BH24,('Data Entry Sheet'!AW24+'Data Entry Sheet'!AY24)&gt;0),1,0)</f>
        <v>0</v>
      </c>
    </row>
    <row r="25" spans="1:48" x14ac:dyDescent="0.25">
      <c r="A25" s="5">
        <f>COUNTIFS('Data Entry Sheet'!C25,"Male",'Data Entry Sheet'!E25,"Medical")</f>
        <v>0</v>
      </c>
      <c r="B25" s="5">
        <f>COUNTIFS('Data Entry Sheet'!C25,"Male",'Data Entry Sheet'!E25,"Surgical")</f>
        <v>0</v>
      </c>
      <c r="C25" s="22">
        <f>'Data Entry Sheet'!H25-'Data Entry Sheet'!F25</f>
        <v>0</v>
      </c>
      <c r="D25" s="5">
        <f>COUNTIFS('Data Analysis Sheet'!I25,1,'Data Entry Sheet'!T25,"Yes")</f>
        <v>0</v>
      </c>
      <c r="E25" s="52">
        <f>COUNTIFS('Data Entry Sheet'!T25,"Yes",'Data Analysis Sheet'!R25,1)</f>
        <v>0</v>
      </c>
      <c r="F25" s="5">
        <f>COUNTIFS('Data Analysis Sheet'!D25,1,'Data Entry Sheet'!U25,"Yes")</f>
        <v>0</v>
      </c>
      <c r="G25" s="52">
        <f>COUNTIFS('Data Analysis Sheet'!E25,1,'Data Entry Sheet'!U25,"Yes")</f>
        <v>0</v>
      </c>
      <c r="H25" s="5">
        <f>IF(AND('Data Entry Sheet'!V25='Data Entry Sheet'!W25,'Data Entry Sheet'!V25&gt;0),1,0)</f>
        <v>0</v>
      </c>
      <c r="I25" s="5">
        <f>COUNTIFS('Data Analysis Sheet'!H25,1,'Data Entry Sheet'!Q25,"Less than 24 hours")</f>
        <v>0</v>
      </c>
      <c r="J25" s="5">
        <f>IF(AND('Data Entry Sheet'!X25='Data Entry Sheet'!Y25,'Data Entry Sheet'!X25&gt;0),1,0)</f>
        <v>0</v>
      </c>
      <c r="K25" s="5">
        <f>COUNTIFS('Data Analysis Sheet'!J25,1,'Data Entry Sheet'!Q25,"Less than 24 hours")</f>
        <v>0</v>
      </c>
      <c r="L25" s="52">
        <f>IF(OR('Data Entry Sheet'!X25=0,'Data Analysis Sheet'!K25=1),1,0)</f>
        <v>1</v>
      </c>
      <c r="M25" s="5">
        <f>IF(AND('Data Entry Sheet'!Z25='Data Entry Sheet'!AA25,'Data Entry Sheet'!Z25&gt;0),1,0)</f>
        <v>0</v>
      </c>
      <c r="N25" s="5">
        <f>COUNTIFS('Data Analysis Sheet'!M25,1,'Data Entry Sheet'!Q25,"Less than 24 hours")</f>
        <v>0</v>
      </c>
      <c r="O25" s="52">
        <f>IF(OR('Data Entry Sheet'!Z25=0,'Data Analysis Sheet'!N25=1),1,0)</f>
        <v>1</v>
      </c>
      <c r="P25" s="5">
        <f>COUNTIFS('Data Analysis Sheet'!F25,1,'Data Entry Sheet'!AC25,"yes")</f>
        <v>0</v>
      </c>
      <c r="Q25" s="52">
        <f>COUNTIFS('Data Analysis Sheet'!G25,1,'Data Entry Sheet'!AC25,"yes")</f>
        <v>0</v>
      </c>
      <c r="R25" s="50">
        <f>COUNTIFS('Data Analysis Sheet'!O25,1,'Data Analysis Sheet'!L25,1,'Data Analysis Sheet'!I25,1)</f>
        <v>0</v>
      </c>
      <c r="S25" s="5">
        <f>'Data Analysis Sheet'!I25+'Data Analysis Sheet'!K25+'Data Analysis Sheet'!N25</f>
        <v>0</v>
      </c>
      <c r="T25" s="5">
        <f>'Data Entry Sheet'!AF25-'Data Entry Sheet'!AG25</f>
        <v>0</v>
      </c>
      <c r="U25" s="5">
        <f>'Data Entry Sheet'!AH25-'Data Entry Sheet'!AI25</f>
        <v>0</v>
      </c>
      <c r="V25" s="5">
        <f>'Data Entry Sheet'!AF25+'Data Entry Sheet'!AH25</f>
        <v>0</v>
      </c>
      <c r="W25" s="5">
        <f>'Data Analysis Sheet'!T25+'Data Analysis Sheet'!U25</f>
        <v>0</v>
      </c>
      <c r="X25" s="5">
        <f>'Data Entry Sheet'!V25-'Data Entry Sheet'!W25</f>
        <v>0</v>
      </c>
      <c r="Y25" s="5">
        <f>COUNTIFS('Data Analysis Sheet'!W25,0,'Data Analysis Sheet'!X25,"&gt;0")</f>
        <v>0</v>
      </c>
      <c r="Z25" s="5">
        <f>'Data Entry Sheet'!AJ25-'Data Entry Sheet'!AK25</f>
        <v>0</v>
      </c>
      <c r="AA25" s="5">
        <f>'Data Entry Sheet'!AL25-'Data Entry Sheet'!AM25</f>
        <v>0</v>
      </c>
      <c r="AB25" s="5">
        <f>'Data Entry Sheet'!AN25-'Data Entry Sheet'!AO25</f>
        <v>0</v>
      </c>
      <c r="AC25" s="5">
        <f>'Data Entry Sheet'!AP25-'Data Entry Sheet'!AQ25</f>
        <v>0</v>
      </c>
      <c r="AD25" s="5">
        <f>'Data Entry Sheet'!AF25+'Data Entry Sheet'!AJ25+'Data Entry Sheet'!AN25</f>
        <v>0</v>
      </c>
      <c r="AE25" s="5">
        <f>'Data Entry Sheet'!AH25+'Data Entry Sheet'!AL25+'Data Entry Sheet'!AP25</f>
        <v>0</v>
      </c>
      <c r="AF25" s="5">
        <f>'Data Analysis Sheet'!AD25+'Data Analysis Sheet'!AE25</f>
        <v>0</v>
      </c>
      <c r="AG25" s="5">
        <f>'Data Analysis Sheet'!T25+'Data Analysis Sheet'!Z25+'Data Analysis Sheet'!AB25</f>
        <v>0</v>
      </c>
      <c r="AH25" s="5">
        <f>'Data Analysis Sheet'!U25+'Data Entry Sheet'!AM25+'Data Entry Sheet'!AQ25</f>
        <v>0</v>
      </c>
      <c r="AI25" s="5">
        <f>'Data Analysis Sheet'!AG25+'Data Analysis Sheet'!AH25</f>
        <v>0</v>
      </c>
      <c r="AJ25" s="6">
        <f>'Data Entry Sheet'!AW25+'Data Entry Sheet'!AY25</f>
        <v>0</v>
      </c>
      <c r="AK25" s="6">
        <f>COUNTIF('Data Entry Sheet'!AT25:AV25,"&gt;0")</f>
        <v>0</v>
      </c>
      <c r="AL25" s="6">
        <f>'Data Analysis Sheet'!AK25+'Data Analysis Sheet'!V25</f>
        <v>0</v>
      </c>
      <c r="AM25" s="6" t="b">
        <f>AND('Data Analysis Sheet'!AK25&gt;0,'Data Analysis Sheet'!W25)</f>
        <v>0</v>
      </c>
      <c r="AN25" s="6">
        <f>IF(AND('Data Entry Sheet'!AW25='Data Entry Sheet'!AX25,'Data Entry Sheet'!AW25&gt;0),1,0)</f>
        <v>0</v>
      </c>
      <c r="AO25" s="6">
        <f>IF(AND('Data Entry Sheet'!AY25='Data Entry Sheet'!AZ25,'Data Entry Sheet'!AY25&gt;0),1,0)</f>
        <v>0</v>
      </c>
      <c r="AP25" s="6" t="b">
        <f>OR((AND('Data Analysis Sheet'!AN25=1,'Data Analysis Sheet'!AO25=1)),(AND('Data Analysis Sheet'!AN25=1,'Data Entry Sheet'!AY25=0)),(AND('Data Analysis Sheet'!AO25=1,'Data Entry Sheet'!AW25=0)))</f>
        <v>0</v>
      </c>
      <c r="AQ25" s="6">
        <f>IF(AND(('Data Entry Sheet'!AW25+'Data Entry Sheet'!AY25)='Data Entry Sheet'!BA25,('Data Entry Sheet'!AW25+'Data Entry Sheet'!AY25)&gt;0),1,0)</f>
        <v>0</v>
      </c>
      <c r="AR25" s="6">
        <f>COUNTIFS('Data Entry Sheet'!AS25,"&gt;5",'Data Entry Sheet'!BB25,"Yes")</f>
        <v>0</v>
      </c>
      <c r="AS25" s="5">
        <f>IF(AND('Data Entry Sheet'!BF25='Data Entry Sheet'!AW25,'Data Entry Sheet'!AW25&gt;0),1,0)</f>
        <v>0</v>
      </c>
      <c r="AT25" s="5">
        <f>IF(AND('Data Entry Sheet'!BG25='Data Entry Sheet'!AY25,'Data Entry Sheet'!AY25&gt;0),1,0)</f>
        <v>0</v>
      </c>
      <c r="AU25" s="5">
        <f>COUNTIFS('Data Analysis Sheet'!AS25,1,'Data Analysis Sheet'!AT25,1)</f>
        <v>0</v>
      </c>
      <c r="AV25" s="6">
        <f>IF(AND(('Data Entry Sheet'!AW25+'Data Entry Sheet'!AY25)='Data Entry Sheet'!BH25,('Data Entry Sheet'!AW25+'Data Entry Sheet'!AY25)&gt;0),1,0)</f>
        <v>0</v>
      </c>
    </row>
    <row r="26" spans="1:48" x14ac:dyDescent="0.25">
      <c r="A26" s="5">
        <f>COUNTIFS('Data Entry Sheet'!C26,"Male",'Data Entry Sheet'!E26,"Medical")</f>
        <v>0</v>
      </c>
      <c r="B26" s="5">
        <f>COUNTIFS('Data Entry Sheet'!C26,"Male",'Data Entry Sheet'!E26,"Surgical")</f>
        <v>0</v>
      </c>
      <c r="C26" s="22">
        <f>'Data Entry Sheet'!H26-'Data Entry Sheet'!F26</f>
        <v>0</v>
      </c>
      <c r="D26" s="5">
        <f>COUNTIFS('Data Analysis Sheet'!I26,1,'Data Entry Sheet'!T26,"Yes")</f>
        <v>0</v>
      </c>
      <c r="E26" s="52">
        <f>COUNTIFS('Data Entry Sheet'!T26,"Yes",'Data Analysis Sheet'!R26,1)</f>
        <v>0</v>
      </c>
      <c r="F26" s="5">
        <f>COUNTIFS('Data Analysis Sheet'!D26,1,'Data Entry Sheet'!U26,"Yes")</f>
        <v>0</v>
      </c>
      <c r="G26" s="52">
        <f>COUNTIFS('Data Analysis Sheet'!E26,1,'Data Entry Sheet'!U26,"Yes")</f>
        <v>0</v>
      </c>
      <c r="H26" s="5">
        <f>IF(AND('Data Entry Sheet'!V26='Data Entry Sheet'!W26,'Data Entry Sheet'!V26&gt;0),1,0)</f>
        <v>0</v>
      </c>
      <c r="I26" s="5">
        <f>COUNTIFS('Data Analysis Sheet'!H26,1,'Data Entry Sheet'!Q26,"Less than 24 hours")</f>
        <v>0</v>
      </c>
      <c r="J26" s="5">
        <f>IF(AND('Data Entry Sheet'!X26='Data Entry Sheet'!Y26,'Data Entry Sheet'!X26&gt;0),1,0)</f>
        <v>0</v>
      </c>
      <c r="K26" s="5">
        <f>COUNTIFS('Data Analysis Sheet'!J26,1,'Data Entry Sheet'!Q26,"Less than 24 hours")</f>
        <v>0</v>
      </c>
      <c r="L26" s="52">
        <f>IF(OR('Data Entry Sheet'!X26=0,'Data Analysis Sheet'!K26=1),1,0)</f>
        <v>1</v>
      </c>
      <c r="M26" s="5">
        <f>IF(AND('Data Entry Sheet'!Z26='Data Entry Sheet'!AA26,'Data Entry Sheet'!Z26&gt;0),1,0)</f>
        <v>0</v>
      </c>
      <c r="N26" s="5">
        <f>COUNTIFS('Data Analysis Sheet'!M26,1,'Data Entry Sheet'!Q26,"Less than 24 hours")</f>
        <v>0</v>
      </c>
      <c r="O26" s="52">
        <f>IF(OR('Data Entry Sheet'!Z26=0,'Data Analysis Sheet'!N26=1),1,0)</f>
        <v>1</v>
      </c>
      <c r="P26" s="5">
        <f>COUNTIFS('Data Analysis Sheet'!F26,1,'Data Entry Sheet'!AC26,"yes")</f>
        <v>0</v>
      </c>
      <c r="Q26" s="52">
        <f>COUNTIFS('Data Analysis Sheet'!G26,1,'Data Entry Sheet'!AC26,"yes")</f>
        <v>0</v>
      </c>
      <c r="R26" s="50">
        <f>COUNTIFS('Data Analysis Sheet'!O26,1,'Data Analysis Sheet'!L26,1,'Data Analysis Sheet'!I26,1)</f>
        <v>0</v>
      </c>
      <c r="S26" s="5">
        <f>'Data Analysis Sheet'!I26+'Data Analysis Sheet'!K26+'Data Analysis Sheet'!N26</f>
        <v>0</v>
      </c>
      <c r="T26" s="5">
        <f>'Data Entry Sheet'!AF26-'Data Entry Sheet'!AG26</f>
        <v>0</v>
      </c>
      <c r="U26" s="5">
        <f>'Data Entry Sheet'!AH26-'Data Entry Sheet'!AI26</f>
        <v>0</v>
      </c>
      <c r="V26" s="5">
        <f>'Data Entry Sheet'!AF26+'Data Entry Sheet'!AH26</f>
        <v>0</v>
      </c>
      <c r="W26" s="5">
        <f>'Data Analysis Sheet'!T26+'Data Analysis Sheet'!U26</f>
        <v>0</v>
      </c>
      <c r="X26" s="5">
        <f>'Data Entry Sheet'!V26-'Data Entry Sheet'!W26</f>
        <v>0</v>
      </c>
      <c r="Y26" s="5">
        <f>COUNTIFS('Data Analysis Sheet'!W26,0,'Data Analysis Sheet'!X26,"&gt;0")</f>
        <v>0</v>
      </c>
      <c r="Z26" s="5">
        <f>'Data Entry Sheet'!AJ26-'Data Entry Sheet'!AK26</f>
        <v>0</v>
      </c>
      <c r="AA26" s="5">
        <f>'Data Entry Sheet'!AL26-'Data Entry Sheet'!AM26</f>
        <v>0</v>
      </c>
      <c r="AB26" s="5">
        <f>'Data Entry Sheet'!AN26-'Data Entry Sheet'!AO26</f>
        <v>0</v>
      </c>
      <c r="AC26" s="5">
        <f>'Data Entry Sheet'!AP26-'Data Entry Sheet'!AQ26</f>
        <v>0</v>
      </c>
      <c r="AD26" s="5">
        <f>'Data Entry Sheet'!AF26+'Data Entry Sheet'!AJ26+'Data Entry Sheet'!AN26</f>
        <v>0</v>
      </c>
      <c r="AE26" s="5">
        <f>'Data Entry Sheet'!AH26+'Data Entry Sheet'!AL26+'Data Entry Sheet'!AP26</f>
        <v>0</v>
      </c>
      <c r="AF26" s="5">
        <f>'Data Analysis Sheet'!AD26+'Data Analysis Sheet'!AE26</f>
        <v>0</v>
      </c>
      <c r="AG26" s="5">
        <f>'Data Analysis Sheet'!T26+'Data Analysis Sheet'!Z26+'Data Analysis Sheet'!AB26</f>
        <v>0</v>
      </c>
      <c r="AH26" s="5">
        <f>'Data Analysis Sheet'!U26+'Data Entry Sheet'!AM26+'Data Entry Sheet'!AQ26</f>
        <v>0</v>
      </c>
      <c r="AI26" s="5">
        <f>'Data Analysis Sheet'!AG26+'Data Analysis Sheet'!AH26</f>
        <v>0</v>
      </c>
      <c r="AJ26" s="6">
        <f>'Data Entry Sheet'!AW26+'Data Entry Sheet'!AY26</f>
        <v>0</v>
      </c>
      <c r="AK26" s="6">
        <f>COUNTIF('Data Entry Sheet'!AT26:AV26,"&gt;0")</f>
        <v>0</v>
      </c>
      <c r="AL26" s="6">
        <f>'Data Analysis Sheet'!AK26+'Data Analysis Sheet'!V26</f>
        <v>0</v>
      </c>
      <c r="AM26" s="6" t="b">
        <f>AND('Data Analysis Sheet'!AK26&gt;0,'Data Analysis Sheet'!W26)</f>
        <v>0</v>
      </c>
      <c r="AN26" s="6">
        <f>IF(AND('Data Entry Sheet'!AW26='Data Entry Sheet'!AX26,'Data Entry Sheet'!AW26&gt;0),1,0)</f>
        <v>0</v>
      </c>
      <c r="AO26" s="6">
        <f>IF(AND('Data Entry Sheet'!AY26='Data Entry Sheet'!AZ26,'Data Entry Sheet'!AY26&gt;0),1,0)</f>
        <v>0</v>
      </c>
      <c r="AP26" s="6" t="b">
        <f>OR((AND('Data Analysis Sheet'!AN26=1,'Data Analysis Sheet'!AO26=1)),(AND('Data Analysis Sheet'!AN26=1,'Data Entry Sheet'!AY26=0)),(AND('Data Analysis Sheet'!AO26=1,'Data Entry Sheet'!AW26=0)))</f>
        <v>0</v>
      </c>
      <c r="AQ26" s="6">
        <f>IF(AND(('Data Entry Sheet'!AW26+'Data Entry Sheet'!AY26)='Data Entry Sheet'!BA26,('Data Entry Sheet'!AW26+'Data Entry Sheet'!AY26)&gt;0),1,0)</f>
        <v>0</v>
      </c>
      <c r="AR26" s="6">
        <f>COUNTIFS('Data Entry Sheet'!AS26,"&gt;5",'Data Entry Sheet'!BB26,"Yes")</f>
        <v>0</v>
      </c>
      <c r="AS26" s="5">
        <f>IF(AND('Data Entry Sheet'!BF26='Data Entry Sheet'!AW26,'Data Entry Sheet'!AW26&gt;0),1,0)</f>
        <v>0</v>
      </c>
      <c r="AT26" s="5">
        <f>IF(AND('Data Entry Sheet'!BG26='Data Entry Sheet'!AY26,'Data Entry Sheet'!AY26&gt;0),1,0)</f>
        <v>0</v>
      </c>
      <c r="AU26" s="5">
        <f>COUNTIFS('Data Analysis Sheet'!AS26,1,'Data Analysis Sheet'!AT26,1)</f>
        <v>0</v>
      </c>
      <c r="AV26" s="6">
        <f>IF(AND(('Data Entry Sheet'!AW26+'Data Entry Sheet'!AY26)='Data Entry Sheet'!BH26,('Data Entry Sheet'!AW26+'Data Entry Sheet'!AY26)&gt;0),1,0)</f>
        <v>0</v>
      </c>
    </row>
    <row r="27" spans="1:48" x14ac:dyDescent="0.25">
      <c r="A27" s="5">
        <f>COUNTIFS('Data Entry Sheet'!C27,"Male",'Data Entry Sheet'!E27,"Medical")</f>
        <v>0</v>
      </c>
      <c r="B27" s="5">
        <f>COUNTIFS('Data Entry Sheet'!C27,"Male",'Data Entry Sheet'!E27,"Surgical")</f>
        <v>0</v>
      </c>
      <c r="C27" s="22">
        <f>'Data Entry Sheet'!H27-'Data Entry Sheet'!F27</f>
        <v>0</v>
      </c>
      <c r="D27" s="5">
        <f>COUNTIFS('Data Analysis Sheet'!I27,1,'Data Entry Sheet'!T27,"Yes")</f>
        <v>0</v>
      </c>
      <c r="E27" s="52">
        <f>COUNTIFS('Data Entry Sheet'!T27,"Yes",'Data Analysis Sheet'!R27,1)</f>
        <v>0</v>
      </c>
      <c r="F27" s="5">
        <f>COUNTIFS('Data Analysis Sheet'!D27,1,'Data Entry Sheet'!U27,"Yes")</f>
        <v>0</v>
      </c>
      <c r="G27" s="52">
        <f>COUNTIFS('Data Analysis Sheet'!E27,1,'Data Entry Sheet'!U27,"Yes")</f>
        <v>0</v>
      </c>
      <c r="H27" s="5">
        <f>IF(AND('Data Entry Sheet'!V27='Data Entry Sheet'!W27,'Data Entry Sheet'!V27&gt;0),1,0)</f>
        <v>0</v>
      </c>
      <c r="I27" s="5">
        <f>COUNTIFS('Data Analysis Sheet'!H27,1,'Data Entry Sheet'!Q27,"Less than 24 hours")</f>
        <v>0</v>
      </c>
      <c r="J27" s="5">
        <f>IF(AND('Data Entry Sheet'!X27='Data Entry Sheet'!Y27,'Data Entry Sheet'!X27&gt;0),1,0)</f>
        <v>0</v>
      </c>
      <c r="K27" s="5">
        <f>COUNTIFS('Data Analysis Sheet'!J27,1,'Data Entry Sheet'!Q27,"Less than 24 hours")</f>
        <v>0</v>
      </c>
      <c r="L27" s="52">
        <f>IF(OR('Data Entry Sheet'!X27=0,'Data Analysis Sheet'!K27=1),1,0)</f>
        <v>1</v>
      </c>
      <c r="M27" s="5">
        <f>IF(AND('Data Entry Sheet'!Z27='Data Entry Sheet'!AA27,'Data Entry Sheet'!Z27&gt;0),1,0)</f>
        <v>0</v>
      </c>
      <c r="N27" s="5">
        <f>COUNTIFS('Data Analysis Sheet'!M27,1,'Data Entry Sheet'!Q27,"Less than 24 hours")</f>
        <v>0</v>
      </c>
      <c r="O27" s="52">
        <f>IF(OR('Data Entry Sheet'!Z27=0,'Data Analysis Sheet'!N27=1),1,0)</f>
        <v>1</v>
      </c>
      <c r="P27" s="5">
        <f>COUNTIFS('Data Analysis Sheet'!F27,1,'Data Entry Sheet'!AC27,"yes")</f>
        <v>0</v>
      </c>
      <c r="Q27" s="52">
        <f>COUNTIFS('Data Analysis Sheet'!G27,1,'Data Entry Sheet'!AC27,"yes")</f>
        <v>0</v>
      </c>
      <c r="R27" s="50">
        <f>COUNTIFS('Data Analysis Sheet'!O27,1,'Data Analysis Sheet'!L27,1,'Data Analysis Sheet'!I27,1)</f>
        <v>0</v>
      </c>
      <c r="S27" s="5">
        <f>'Data Analysis Sheet'!I27+'Data Analysis Sheet'!K27+'Data Analysis Sheet'!N27</f>
        <v>0</v>
      </c>
      <c r="T27" s="5">
        <f>'Data Entry Sheet'!AF27-'Data Entry Sheet'!AG27</f>
        <v>0</v>
      </c>
      <c r="U27" s="5">
        <f>'Data Entry Sheet'!AH27-'Data Entry Sheet'!AI27</f>
        <v>0</v>
      </c>
      <c r="V27" s="5">
        <f>'Data Entry Sheet'!AF27+'Data Entry Sheet'!AH27</f>
        <v>0</v>
      </c>
      <c r="W27" s="5">
        <f>'Data Analysis Sheet'!T27+'Data Analysis Sheet'!U27</f>
        <v>0</v>
      </c>
      <c r="X27" s="5">
        <f>'Data Entry Sheet'!V27-'Data Entry Sheet'!W27</f>
        <v>0</v>
      </c>
      <c r="Y27" s="5">
        <f>COUNTIFS('Data Analysis Sheet'!W27,0,'Data Analysis Sheet'!X27,"&gt;0")</f>
        <v>0</v>
      </c>
      <c r="Z27" s="5">
        <f>'Data Entry Sheet'!AJ27-'Data Entry Sheet'!AK27</f>
        <v>0</v>
      </c>
      <c r="AA27" s="5">
        <f>'Data Entry Sheet'!AL27-'Data Entry Sheet'!AM27</f>
        <v>0</v>
      </c>
      <c r="AB27" s="5">
        <f>'Data Entry Sheet'!AN27-'Data Entry Sheet'!AO27</f>
        <v>0</v>
      </c>
      <c r="AC27" s="5">
        <f>'Data Entry Sheet'!AP27-'Data Entry Sheet'!AQ27</f>
        <v>0</v>
      </c>
      <c r="AD27" s="5">
        <f>'Data Entry Sheet'!AF27+'Data Entry Sheet'!AJ27+'Data Entry Sheet'!AN27</f>
        <v>0</v>
      </c>
      <c r="AE27" s="5">
        <f>'Data Entry Sheet'!AH27+'Data Entry Sheet'!AL27+'Data Entry Sheet'!AP27</f>
        <v>0</v>
      </c>
      <c r="AF27" s="5">
        <f>'Data Analysis Sheet'!AD27+'Data Analysis Sheet'!AE27</f>
        <v>0</v>
      </c>
      <c r="AG27" s="5">
        <f>'Data Analysis Sheet'!T27+'Data Analysis Sheet'!Z27+'Data Analysis Sheet'!AB27</f>
        <v>0</v>
      </c>
      <c r="AH27" s="5">
        <f>'Data Analysis Sheet'!U27+'Data Entry Sheet'!AM27+'Data Entry Sheet'!AQ27</f>
        <v>0</v>
      </c>
      <c r="AI27" s="5">
        <f>'Data Analysis Sheet'!AG27+'Data Analysis Sheet'!AH27</f>
        <v>0</v>
      </c>
      <c r="AJ27" s="6">
        <f>'Data Entry Sheet'!AW27+'Data Entry Sheet'!AY27</f>
        <v>0</v>
      </c>
      <c r="AK27" s="6">
        <f>COUNTIF('Data Entry Sheet'!AT27:AV27,"&gt;0")</f>
        <v>0</v>
      </c>
      <c r="AL27" s="6">
        <f>'Data Analysis Sheet'!AK27+'Data Analysis Sheet'!V27</f>
        <v>0</v>
      </c>
      <c r="AM27" s="6" t="b">
        <f>AND('Data Analysis Sheet'!AK27&gt;0,'Data Analysis Sheet'!W27)</f>
        <v>0</v>
      </c>
      <c r="AN27" s="6">
        <f>IF(AND('Data Entry Sheet'!AW27='Data Entry Sheet'!AX27,'Data Entry Sheet'!AW27&gt;0),1,0)</f>
        <v>0</v>
      </c>
      <c r="AO27" s="6">
        <f>IF(AND('Data Entry Sheet'!AY27='Data Entry Sheet'!AZ27,'Data Entry Sheet'!AY27&gt;0),1,0)</f>
        <v>0</v>
      </c>
      <c r="AP27" s="6" t="b">
        <f>OR((AND('Data Analysis Sheet'!AN27=1,'Data Analysis Sheet'!AO27=1)),(AND('Data Analysis Sheet'!AN27=1,'Data Entry Sheet'!AY27=0)),(AND('Data Analysis Sheet'!AO27=1,'Data Entry Sheet'!AW27=0)))</f>
        <v>0</v>
      </c>
      <c r="AQ27" s="6">
        <f>IF(AND(('Data Entry Sheet'!AW27+'Data Entry Sheet'!AY27)='Data Entry Sheet'!BA27,('Data Entry Sheet'!AW27+'Data Entry Sheet'!AY27)&gt;0),1,0)</f>
        <v>0</v>
      </c>
      <c r="AR27" s="6">
        <f>COUNTIFS('Data Entry Sheet'!AS27,"&gt;5",'Data Entry Sheet'!BB27,"Yes")</f>
        <v>0</v>
      </c>
      <c r="AS27" s="5">
        <f>IF(AND('Data Entry Sheet'!BF27='Data Entry Sheet'!AW27,'Data Entry Sheet'!AW27&gt;0),1,0)</f>
        <v>0</v>
      </c>
      <c r="AT27" s="5">
        <f>IF(AND('Data Entry Sheet'!BG27='Data Entry Sheet'!AY27,'Data Entry Sheet'!AY27&gt;0),1,0)</f>
        <v>0</v>
      </c>
      <c r="AU27" s="5">
        <f>COUNTIFS('Data Analysis Sheet'!AS27,1,'Data Analysis Sheet'!AT27,1)</f>
        <v>0</v>
      </c>
      <c r="AV27" s="6">
        <f>IF(AND(('Data Entry Sheet'!AW27+'Data Entry Sheet'!AY27)='Data Entry Sheet'!BH27,('Data Entry Sheet'!AW27+'Data Entry Sheet'!AY27)&gt;0),1,0)</f>
        <v>0</v>
      </c>
    </row>
    <row r="28" spans="1:48" x14ac:dyDescent="0.25">
      <c r="A28" s="5">
        <f>COUNTIFS('Data Entry Sheet'!C28,"Male",'Data Entry Sheet'!E28,"Medical")</f>
        <v>0</v>
      </c>
      <c r="B28" s="5">
        <f>COUNTIFS('Data Entry Sheet'!C28,"Male",'Data Entry Sheet'!E28,"Surgical")</f>
        <v>0</v>
      </c>
      <c r="C28" s="22">
        <f>'Data Entry Sheet'!H28-'Data Entry Sheet'!F28</f>
        <v>0</v>
      </c>
      <c r="D28" s="5">
        <f>COUNTIFS('Data Analysis Sheet'!I28,1,'Data Entry Sheet'!T28,"Yes")</f>
        <v>0</v>
      </c>
      <c r="E28" s="52">
        <f>COUNTIFS('Data Entry Sheet'!T28,"Yes",'Data Analysis Sheet'!R28,1)</f>
        <v>0</v>
      </c>
      <c r="F28" s="5">
        <f>COUNTIFS('Data Analysis Sheet'!D28,1,'Data Entry Sheet'!U28,"Yes")</f>
        <v>0</v>
      </c>
      <c r="G28" s="52">
        <f>COUNTIFS('Data Analysis Sheet'!E28,1,'Data Entry Sheet'!U28,"Yes")</f>
        <v>0</v>
      </c>
      <c r="H28" s="5">
        <f>IF(AND('Data Entry Sheet'!V28='Data Entry Sheet'!W28,'Data Entry Sheet'!V28&gt;0),1,0)</f>
        <v>0</v>
      </c>
      <c r="I28" s="5">
        <f>COUNTIFS('Data Analysis Sheet'!H28,1,'Data Entry Sheet'!Q28,"Less than 24 hours")</f>
        <v>0</v>
      </c>
      <c r="J28" s="5">
        <f>IF(AND('Data Entry Sheet'!X28='Data Entry Sheet'!Y28,'Data Entry Sheet'!X28&gt;0),1,0)</f>
        <v>0</v>
      </c>
      <c r="K28" s="5">
        <f>COUNTIFS('Data Analysis Sheet'!J28,1,'Data Entry Sheet'!Q28,"Less than 24 hours")</f>
        <v>0</v>
      </c>
      <c r="L28" s="52">
        <f>IF(OR('Data Entry Sheet'!X28=0,'Data Analysis Sheet'!K28=1),1,0)</f>
        <v>1</v>
      </c>
      <c r="M28" s="5">
        <f>IF(AND('Data Entry Sheet'!Z28='Data Entry Sheet'!AA28,'Data Entry Sheet'!Z28&gt;0),1,0)</f>
        <v>0</v>
      </c>
      <c r="N28" s="5">
        <f>COUNTIFS('Data Analysis Sheet'!M28,1,'Data Entry Sheet'!Q28,"Less than 24 hours")</f>
        <v>0</v>
      </c>
      <c r="O28" s="52">
        <f>IF(OR('Data Entry Sheet'!Z28=0,'Data Analysis Sheet'!N28=1),1,0)</f>
        <v>1</v>
      </c>
      <c r="P28" s="5">
        <f>COUNTIFS('Data Analysis Sheet'!F28,1,'Data Entry Sheet'!AC28,"yes")</f>
        <v>0</v>
      </c>
      <c r="Q28" s="52">
        <f>COUNTIFS('Data Analysis Sheet'!G28,1,'Data Entry Sheet'!AC28,"yes")</f>
        <v>0</v>
      </c>
      <c r="R28" s="50">
        <f>COUNTIFS('Data Analysis Sheet'!O28,1,'Data Analysis Sheet'!L28,1,'Data Analysis Sheet'!I28,1)</f>
        <v>0</v>
      </c>
      <c r="S28" s="5">
        <f>'Data Analysis Sheet'!I28+'Data Analysis Sheet'!K28+'Data Analysis Sheet'!N28</f>
        <v>0</v>
      </c>
      <c r="T28" s="5">
        <f>'Data Entry Sheet'!AF28-'Data Entry Sheet'!AG28</f>
        <v>0</v>
      </c>
      <c r="U28" s="5">
        <f>'Data Entry Sheet'!AH28-'Data Entry Sheet'!AI28</f>
        <v>0</v>
      </c>
      <c r="V28" s="5">
        <f>'Data Entry Sheet'!AF28+'Data Entry Sheet'!AH28</f>
        <v>0</v>
      </c>
      <c r="W28" s="5">
        <f>'Data Analysis Sheet'!T28+'Data Analysis Sheet'!U28</f>
        <v>0</v>
      </c>
      <c r="X28" s="5">
        <f>'Data Entry Sheet'!V28-'Data Entry Sheet'!W28</f>
        <v>0</v>
      </c>
      <c r="Y28" s="5">
        <f>COUNTIFS('Data Analysis Sheet'!W28,0,'Data Analysis Sheet'!X28,"&gt;0")</f>
        <v>0</v>
      </c>
      <c r="Z28" s="5">
        <f>'Data Entry Sheet'!AJ28-'Data Entry Sheet'!AK28</f>
        <v>0</v>
      </c>
      <c r="AA28" s="5">
        <f>'Data Entry Sheet'!AL28-'Data Entry Sheet'!AM28</f>
        <v>0</v>
      </c>
      <c r="AB28" s="5">
        <f>'Data Entry Sheet'!AN28-'Data Entry Sheet'!AO28</f>
        <v>0</v>
      </c>
      <c r="AC28" s="5">
        <f>'Data Entry Sheet'!AP28-'Data Entry Sheet'!AQ28</f>
        <v>0</v>
      </c>
      <c r="AD28" s="5">
        <f>'Data Entry Sheet'!AF28+'Data Entry Sheet'!AJ28+'Data Entry Sheet'!AN28</f>
        <v>0</v>
      </c>
      <c r="AE28" s="5">
        <f>'Data Entry Sheet'!AH28+'Data Entry Sheet'!AL28+'Data Entry Sheet'!AP28</f>
        <v>0</v>
      </c>
      <c r="AF28" s="5">
        <f>'Data Analysis Sheet'!AD28+'Data Analysis Sheet'!AE28</f>
        <v>0</v>
      </c>
      <c r="AG28" s="5">
        <f>'Data Analysis Sheet'!T28+'Data Analysis Sheet'!Z28+'Data Analysis Sheet'!AB28</f>
        <v>0</v>
      </c>
      <c r="AH28" s="5">
        <f>'Data Analysis Sheet'!U28+'Data Entry Sheet'!AM28+'Data Entry Sheet'!AQ28</f>
        <v>0</v>
      </c>
      <c r="AI28" s="5">
        <f>'Data Analysis Sheet'!AG28+'Data Analysis Sheet'!AH28</f>
        <v>0</v>
      </c>
      <c r="AJ28" s="6">
        <f>'Data Entry Sheet'!AW28+'Data Entry Sheet'!AY28</f>
        <v>0</v>
      </c>
      <c r="AK28" s="6">
        <f>COUNTIF('Data Entry Sheet'!AT28:AV28,"&gt;0")</f>
        <v>0</v>
      </c>
      <c r="AL28" s="6">
        <f>'Data Analysis Sheet'!AK28+'Data Analysis Sheet'!V28</f>
        <v>0</v>
      </c>
      <c r="AM28" s="6" t="b">
        <f>AND('Data Analysis Sheet'!AK28&gt;0,'Data Analysis Sheet'!W28)</f>
        <v>0</v>
      </c>
      <c r="AN28" s="6">
        <f>IF(AND('Data Entry Sheet'!AW28='Data Entry Sheet'!AX28,'Data Entry Sheet'!AW28&gt;0),1,0)</f>
        <v>0</v>
      </c>
      <c r="AO28" s="6">
        <f>IF(AND('Data Entry Sheet'!AY28='Data Entry Sheet'!AZ28,'Data Entry Sheet'!AY28&gt;0),1,0)</f>
        <v>0</v>
      </c>
      <c r="AP28" s="6" t="b">
        <f>OR((AND('Data Analysis Sheet'!AN28=1,'Data Analysis Sheet'!AO28=1)),(AND('Data Analysis Sheet'!AN28=1,'Data Entry Sheet'!AY28=0)),(AND('Data Analysis Sheet'!AO28=1,'Data Entry Sheet'!AW28=0)))</f>
        <v>0</v>
      </c>
      <c r="AQ28" s="6">
        <f>IF(AND(('Data Entry Sheet'!AW28+'Data Entry Sheet'!AY28)='Data Entry Sheet'!BA28,('Data Entry Sheet'!AW28+'Data Entry Sheet'!AY28)&gt;0),1,0)</f>
        <v>0</v>
      </c>
      <c r="AR28" s="6">
        <f>COUNTIFS('Data Entry Sheet'!AS28,"&gt;5",'Data Entry Sheet'!BB28,"Yes")</f>
        <v>0</v>
      </c>
      <c r="AS28" s="5">
        <f>IF(AND('Data Entry Sheet'!BF28='Data Entry Sheet'!AW28,'Data Entry Sheet'!AW28&gt;0),1,0)</f>
        <v>0</v>
      </c>
      <c r="AT28" s="5">
        <f>IF(AND('Data Entry Sheet'!BG28='Data Entry Sheet'!AY28,'Data Entry Sheet'!AY28&gt;0),1,0)</f>
        <v>0</v>
      </c>
      <c r="AU28" s="5">
        <f>COUNTIFS('Data Analysis Sheet'!AS28,1,'Data Analysis Sheet'!AT28,1)</f>
        <v>0</v>
      </c>
      <c r="AV28" s="6">
        <f>IF(AND(('Data Entry Sheet'!AW28+'Data Entry Sheet'!AY28)='Data Entry Sheet'!BH28,('Data Entry Sheet'!AW28+'Data Entry Sheet'!AY28)&gt;0),1,0)</f>
        <v>0</v>
      </c>
    </row>
    <row r="29" spans="1:48" x14ac:dyDescent="0.25">
      <c r="A29" s="5">
        <f>COUNTIFS('Data Entry Sheet'!C29,"Male",'Data Entry Sheet'!E29,"Medical")</f>
        <v>0</v>
      </c>
      <c r="B29" s="5">
        <f>COUNTIFS('Data Entry Sheet'!C29,"Male",'Data Entry Sheet'!E29,"Surgical")</f>
        <v>0</v>
      </c>
      <c r="C29" s="22">
        <f>'Data Entry Sheet'!H29-'Data Entry Sheet'!F29</f>
        <v>0</v>
      </c>
      <c r="D29" s="5">
        <f>COUNTIFS('Data Analysis Sheet'!I29,1,'Data Entry Sheet'!T29,"Yes")</f>
        <v>0</v>
      </c>
      <c r="E29" s="52">
        <f>COUNTIFS('Data Entry Sheet'!T29,"Yes",'Data Analysis Sheet'!R29,1)</f>
        <v>0</v>
      </c>
      <c r="F29" s="5">
        <f>COUNTIFS('Data Analysis Sheet'!D29,1,'Data Entry Sheet'!U29,"Yes")</f>
        <v>0</v>
      </c>
      <c r="G29" s="52">
        <f>COUNTIFS('Data Analysis Sheet'!E29,1,'Data Entry Sheet'!U29,"Yes")</f>
        <v>0</v>
      </c>
      <c r="H29" s="5">
        <f>IF(AND('Data Entry Sheet'!V29='Data Entry Sheet'!W29,'Data Entry Sheet'!V29&gt;0),1,0)</f>
        <v>0</v>
      </c>
      <c r="I29" s="5">
        <f>COUNTIFS('Data Analysis Sheet'!H29,1,'Data Entry Sheet'!Q29,"Less than 24 hours")</f>
        <v>0</v>
      </c>
      <c r="J29" s="5">
        <f>IF(AND('Data Entry Sheet'!X29='Data Entry Sheet'!Y29,'Data Entry Sheet'!X29&gt;0),1,0)</f>
        <v>0</v>
      </c>
      <c r="K29" s="5">
        <f>COUNTIFS('Data Analysis Sheet'!J29,1,'Data Entry Sheet'!Q29,"Less than 24 hours")</f>
        <v>0</v>
      </c>
      <c r="L29" s="52">
        <f>IF(OR('Data Entry Sheet'!X29=0,'Data Analysis Sheet'!K29=1),1,0)</f>
        <v>1</v>
      </c>
      <c r="M29" s="5">
        <f>IF(AND('Data Entry Sheet'!Z29='Data Entry Sheet'!AA29,'Data Entry Sheet'!Z29&gt;0),1,0)</f>
        <v>0</v>
      </c>
      <c r="N29" s="5">
        <f>COUNTIFS('Data Analysis Sheet'!M29,1,'Data Entry Sheet'!Q29,"Less than 24 hours")</f>
        <v>0</v>
      </c>
      <c r="O29" s="52">
        <f>IF(OR('Data Entry Sheet'!Z29=0,'Data Analysis Sheet'!N29=1),1,0)</f>
        <v>1</v>
      </c>
      <c r="P29" s="5">
        <f>COUNTIFS('Data Analysis Sheet'!F29,1,'Data Entry Sheet'!AC29,"yes")</f>
        <v>0</v>
      </c>
      <c r="Q29" s="52">
        <f>COUNTIFS('Data Analysis Sheet'!G29,1,'Data Entry Sheet'!AC29,"yes")</f>
        <v>0</v>
      </c>
      <c r="R29" s="50">
        <f>COUNTIFS('Data Analysis Sheet'!O29,1,'Data Analysis Sheet'!L29,1,'Data Analysis Sheet'!I29,1)</f>
        <v>0</v>
      </c>
      <c r="S29" s="5">
        <f>'Data Analysis Sheet'!I29+'Data Analysis Sheet'!K29+'Data Analysis Sheet'!N29</f>
        <v>0</v>
      </c>
      <c r="T29" s="5">
        <f>'Data Entry Sheet'!AF29-'Data Entry Sheet'!AG29</f>
        <v>0</v>
      </c>
      <c r="U29" s="5">
        <f>'Data Entry Sheet'!AH29-'Data Entry Sheet'!AI29</f>
        <v>0</v>
      </c>
      <c r="V29" s="5">
        <f>'Data Entry Sheet'!AF29+'Data Entry Sheet'!AH29</f>
        <v>0</v>
      </c>
      <c r="W29" s="5">
        <f>'Data Analysis Sheet'!T29+'Data Analysis Sheet'!U29</f>
        <v>0</v>
      </c>
      <c r="X29" s="5">
        <f>'Data Entry Sheet'!V29-'Data Entry Sheet'!W29</f>
        <v>0</v>
      </c>
      <c r="Y29" s="5">
        <f>COUNTIFS('Data Analysis Sheet'!W29,0,'Data Analysis Sheet'!X29,"&gt;0")</f>
        <v>0</v>
      </c>
      <c r="Z29" s="5">
        <f>'Data Entry Sheet'!AJ29-'Data Entry Sheet'!AK29</f>
        <v>0</v>
      </c>
      <c r="AA29" s="5">
        <f>'Data Entry Sheet'!AL29-'Data Entry Sheet'!AM29</f>
        <v>0</v>
      </c>
      <c r="AB29" s="5">
        <f>'Data Entry Sheet'!AN29-'Data Entry Sheet'!AO29</f>
        <v>0</v>
      </c>
      <c r="AC29" s="5">
        <f>'Data Entry Sheet'!AP29-'Data Entry Sheet'!AQ29</f>
        <v>0</v>
      </c>
      <c r="AD29" s="5">
        <f>'Data Entry Sheet'!AF29+'Data Entry Sheet'!AJ29+'Data Entry Sheet'!AN29</f>
        <v>0</v>
      </c>
      <c r="AE29" s="5">
        <f>'Data Entry Sheet'!AH29+'Data Entry Sheet'!AL29+'Data Entry Sheet'!AP29</f>
        <v>0</v>
      </c>
      <c r="AF29" s="5">
        <f>'Data Analysis Sheet'!AD29+'Data Analysis Sheet'!AE29</f>
        <v>0</v>
      </c>
      <c r="AG29" s="5">
        <f>'Data Analysis Sheet'!T29+'Data Analysis Sheet'!Z29+'Data Analysis Sheet'!AB29</f>
        <v>0</v>
      </c>
      <c r="AH29" s="5">
        <f>'Data Analysis Sheet'!U29+'Data Entry Sheet'!AM29+'Data Entry Sheet'!AQ29</f>
        <v>0</v>
      </c>
      <c r="AI29" s="5">
        <f>'Data Analysis Sheet'!AG29+'Data Analysis Sheet'!AH29</f>
        <v>0</v>
      </c>
      <c r="AJ29" s="6">
        <f>'Data Entry Sheet'!AW29+'Data Entry Sheet'!AY29</f>
        <v>0</v>
      </c>
      <c r="AK29" s="6">
        <f>COUNTIF('Data Entry Sheet'!AT29:AV29,"&gt;0")</f>
        <v>0</v>
      </c>
      <c r="AL29" s="6">
        <f>'Data Analysis Sheet'!AK29+'Data Analysis Sheet'!V29</f>
        <v>0</v>
      </c>
      <c r="AM29" s="6" t="b">
        <f>AND('Data Analysis Sheet'!AK29&gt;0,'Data Analysis Sheet'!W29)</f>
        <v>0</v>
      </c>
      <c r="AN29" s="6">
        <f>IF(AND('Data Entry Sheet'!AW29='Data Entry Sheet'!AX29,'Data Entry Sheet'!AW29&gt;0),1,0)</f>
        <v>0</v>
      </c>
      <c r="AO29" s="6">
        <f>IF(AND('Data Entry Sheet'!AY29='Data Entry Sheet'!AZ29,'Data Entry Sheet'!AY29&gt;0),1,0)</f>
        <v>0</v>
      </c>
      <c r="AP29" s="6" t="b">
        <f>OR((AND('Data Analysis Sheet'!AN29=1,'Data Analysis Sheet'!AO29=1)),(AND('Data Analysis Sheet'!AN29=1,'Data Entry Sheet'!AY29=0)),(AND('Data Analysis Sheet'!AO29=1,'Data Entry Sheet'!AW29=0)))</f>
        <v>0</v>
      </c>
      <c r="AQ29" s="6">
        <f>IF(AND(('Data Entry Sheet'!AW29+'Data Entry Sheet'!AY29)='Data Entry Sheet'!BA29,('Data Entry Sheet'!AW29+'Data Entry Sheet'!AY29)&gt;0),1,0)</f>
        <v>0</v>
      </c>
      <c r="AR29" s="6">
        <f>COUNTIFS('Data Entry Sheet'!AS29,"&gt;5",'Data Entry Sheet'!BB29,"Yes")</f>
        <v>0</v>
      </c>
      <c r="AS29" s="5">
        <f>IF(AND('Data Entry Sheet'!BF29='Data Entry Sheet'!AW29,'Data Entry Sheet'!AW29&gt;0),1,0)</f>
        <v>0</v>
      </c>
      <c r="AT29" s="5">
        <f>IF(AND('Data Entry Sheet'!BG29='Data Entry Sheet'!AY29,'Data Entry Sheet'!AY29&gt;0),1,0)</f>
        <v>0</v>
      </c>
      <c r="AU29" s="5">
        <f>COUNTIFS('Data Analysis Sheet'!AS29,1,'Data Analysis Sheet'!AT29,1)</f>
        <v>0</v>
      </c>
      <c r="AV29" s="6">
        <f>IF(AND(('Data Entry Sheet'!AW29+'Data Entry Sheet'!AY29)='Data Entry Sheet'!BH29,('Data Entry Sheet'!AW29+'Data Entry Sheet'!AY29)&gt;0),1,0)</f>
        <v>0</v>
      </c>
    </row>
    <row r="30" spans="1:48" x14ac:dyDescent="0.25">
      <c r="A30" s="5">
        <f>COUNTIFS('Data Entry Sheet'!C30,"Male",'Data Entry Sheet'!E30,"Medical")</f>
        <v>0</v>
      </c>
      <c r="B30" s="5">
        <f>COUNTIFS('Data Entry Sheet'!C30,"Male",'Data Entry Sheet'!E30,"Surgical")</f>
        <v>0</v>
      </c>
      <c r="C30" s="22">
        <f>'Data Entry Sheet'!H30-'Data Entry Sheet'!F30</f>
        <v>0</v>
      </c>
      <c r="D30" s="5">
        <f>COUNTIFS('Data Analysis Sheet'!I30,1,'Data Entry Sheet'!T30,"Yes")</f>
        <v>0</v>
      </c>
      <c r="E30" s="52">
        <f>COUNTIFS('Data Entry Sheet'!T30,"Yes",'Data Analysis Sheet'!R30,1)</f>
        <v>0</v>
      </c>
      <c r="F30" s="5">
        <f>COUNTIFS('Data Analysis Sheet'!D30,1,'Data Entry Sheet'!U30,"Yes")</f>
        <v>0</v>
      </c>
      <c r="G30" s="52">
        <f>COUNTIFS('Data Analysis Sheet'!E30,1,'Data Entry Sheet'!U30,"Yes")</f>
        <v>0</v>
      </c>
      <c r="H30" s="5">
        <f>IF(AND('Data Entry Sheet'!V30='Data Entry Sheet'!W30,'Data Entry Sheet'!V30&gt;0),1,0)</f>
        <v>0</v>
      </c>
      <c r="I30" s="5">
        <f>COUNTIFS('Data Analysis Sheet'!H30,1,'Data Entry Sheet'!Q30,"Less than 24 hours")</f>
        <v>0</v>
      </c>
      <c r="J30" s="5">
        <f>IF(AND('Data Entry Sheet'!X30='Data Entry Sheet'!Y30,'Data Entry Sheet'!X30&gt;0),1,0)</f>
        <v>0</v>
      </c>
      <c r="K30" s="5">
        <f>COUNTIFS('Data Analysis Sheet'!J30,1,'Data Entry Sheet'!Q30,"Less than 24 hours")</f>
        <v>0</v>
      </c>
      <c r="L30" s="52">
        <f>IF(OR('Data Entry Sheet'!X30=0,'Data Analysis Sheet'!K30=1),1,0)</f>
        <v>1</v>
      </c>
      <c r="M30" s="5">
        <f>IF(AND('Data Entry Sheet'!Z30='Data Entry Sheet'!AA30,'Data Entry Sheet'!Z30&gt;0),1,0)</f>
        <v>0</v>
      </c>
      <c r="N30" s="5">
        <f>COUNTIFS('Data Analysis Sheet'!M30,1,'Data Entry Sheet'!Q30,"Less than 24 hours")</f>
        <v>0</v>
      </c>
      <c r="O30" s="52">
        <f>IF(OR('Data Entry Sheet'!Z30=0,'Data Analysis Sheet'!N30=1),1,0)</f>
        <v>1</v>
      </c>
      <c r="P30" s="5">
        <f>COUNTIFS('Data Analysis Sheet'!F30,1,'Data Entry Sheet'!AC30,"yes")</f>
        <v>0</v>
      </c>
      <c r="Q30" s="52">
        <f>COUNTIFS('Data Analysis Sheet'!G30,1,'Data Entry Sheet'!AC30,"yes")</f>
        <v>0</v>
      </c>
      <c r="R30" s="50">
        <f>COUNTIFS('Data Analysis Sheet'!O30,1,'Data Analysis Sheet'!L30,1,'Data Analysis Sheet'!I30,1)</f>
        <v>0</v>
      </c>
      <c r="S30" s="5">
        <f>'Data Analysis Sheet'!I30+'Data Analysis Sheet'!K30+'Data Analysis Sheet'!N30</f>
        <v>0</v>
      </c>
      <c r="T30" s="5">
        <f>'Data Entry Sheet'!AF30-'Data Entry Sheet'!AG30</f>
        <v>0</v>
      </c>
      <c r="U30" s="5">
        <f>'Data Entry Sheet'!AH30-'Data Entry Sheet'!AI30</f>
        <v>0</v>
      </c>
      <c r="V30" s="5">
        <f>'Data Entry Sheet'!AF30+'Data Entry Sheet'!AH30</f>
        <v>0</v>
      </c>
      <c r="W30" s="5">
        <f>'Data Analysis Sheet'!T30+'Data Analysis Sheet'!U30</f>
        <v>0</v>
      </c>
      <c r="X30" s="5">
        <f>'Data Entry Sheet'!V30-'Data Entry Sheet'!W30</f>
        <v>0</v>
      </c>
      <c r="Y30" s="5">
        <f>COUNTIFS('Data Analysis Sheet'!W30,0,'Data Analysis Sheet'!X30,"&gt;0")</f>
        <v>0</v>
      </c>
      <c r="Z30" s="5">
        <f>'Data Entry Sheet'!AJ30-'Data Entry Sheet'!AK30</f>
        <v>0</v>
      </c>
      <c r="AA30" s="5">
        <f>'Data Entry Sheet'!AL30-'Data Entry Sheet'!AM30</f>
        <v>0</v>
      </c>
      <c r="AB30" s="5">
        <f>'Data Entry Sheet'!AN30-'Data Entry Sheet'!AO30</f>
        <v>0</v>
      </c>
      <c r="AC30" s="5">
        <f>'Data Entry Sheet'!AP30-'Data Entry Sheet'!AQ30</f>
        <v>0</v>
      </c>
      <c r="AD30" s="5">
        <f>'Data Entry Sheet'!AF30+'Data Entry Sheet'!AJ30+'Data Entry Sheet'!AN30</f>
        <v>0</v>
      </c>
      <c r="AE30" s="5">
        <f>'Data Entry Sheet'!AH30+'Data Entry Sheet'!AL30+'Data Entry Sheet'!AP30</f>
        <v>0</v>
      </c>
      <c r="AF30" s="5">
        <f>'Data Analysis Sheet'!AD30+'Data Analysis Sheet'!AE30</f>
        <v>0</v>
      </c>
      <c r="AG30" s="5">
        <f>'Data Analysis Sheet'!T30+'Data Analysis Sheet'!Z30+'Data Analysis Sheet'!AB30</f>
        <v>0</v>
      </c>
      <c r="AH30" s="5">
        <f>'Data Analysis Sheet'!U30+'Data Entry Sheet'!AM30+'Data Entry Sheet'!AQ30</f>
        <v>0</v>
      </c>
      <c r="AI30" s="5">
        <f>'Data Analysis Sheet'!AG30+'Data Analysis Sheet'!AH30</f>
        <v>0</v>
      </c>
      <c r="AJ30" s="6">
        <f>'Data Entry Sheet'!AW30+'Data Entry Sheet'!AY30</f>
        <v>0</v>
      </c>
      <c r="AK30" s="6">
        <f>COUNTIF('Data Entry Sheet'!AT30:AV30,"&gt;0")</f>
        <v>0</v>
      </c>
      <c r="AL30" s="6">
        <f>'Data Analysis Sheet'!AK30+'Data Analysis Sheet'!V30</f>
        <v>0</v>
      </c>
      <c r="AM30" s="6" t="b">
        <f>AND('Data Analysis Sheet'!AK30&gt;0,'Data Analysis Sheet'!W30)</f>
        <v>0</v>
      </c>
      <c r="AN30" s="6">
        <f>IF(AND('Data Entry Sheet'!AW30='Data Entry Sheet'!AX30,'Data Entry Sheet'!AW30&gt;0),1,0)</f>
        <v>0</v>
      </c>
      <c r="AO30" s="6">
        <f>IF(AND('Data Entry Sheet'!AY30='Data Entry Sheet'!AZ30,'Data Entry Sheet'!AY30&gt;0),1,0)</f>
        <v>0</v>
      </c>
      <c r="AP30" s="6" t="b">
        <f>OR((AND('Data Analysis Sheet'!AN30=1,'Data Analysis Sheet'!AO30=1)),(AND('Data Analysis Sheet'!AN30=1,'Data Entry Sheet'!AY30=0)),(AND('Data Analysis Sheet'!AO30=1,'Data Entry Sheet'!AW30=0)))</f>
        <v>0</v>
      </c>
      <c r="AQ30" s="6">
        <f>IF(AND(('Data Entry Sheet'!AW30+'Data Entry Sheet'!AY30)='Data Entry Sheet'!BA30,('Data Entry Sheet'!AW30+'Data Entry Sheet'!AY30)&gt;0),1,0)</f>
        <v>0</v>
      </c>
      <c r="AR30" s="6">
        <f>COUNTIFS('Data Entry Sheet'!AS30,"&gt;5",'Data Entry Sheet'!BB30,"Yes")</f>
        <v>0</v>
      </c>
      <c r="AS30" s="5">
        <f>IF(AND('Data Entry Sheet'!BF30='Data Entry Sheet'!AW30,'Data Entry Sheet'!AW30&gt;0),1,0)</f>
        <v>0</v>
      </c>
      <c r="AT30" s="5">
        <f>IF(AND('Data Entry Sheet'!BG30='Data Entry Sheet'!AY30,'Data Entry Sheet'!AY30&gt;0),1,0)</f>
        <v>0</v>
      </c>
      <c r="AU30" s="5">
        <f>COUNTIFS('Data Analysis Sheet'!AS30,1,'Data Analysis Sheet'!AT30,1)</f>
        <v>0</v>
      </c>
      <c r="AV30" s="6">
        <f>IF(AND(('Data Entry Sheet'!AW30+'Data Entry Sheet'!AY30)='Data Entry Sheet'!BH30,('Data Entry Sheet'!AW30+'Data Entry Sheet'!AY30)&gt;0),1,0)</f>
        <v>0</v>
      </c>
    </row>
    <row r="31" spans="1:48" x14ac:dyDescent="0.25">
      <c r="A31" s="5">
        <f>COUNTIFS('Data Entry Sheet'!C31,"Male",'Data Entry Sheet'!E31,"Medical")</f>
        <v>0</v>
      </c>
      <c r="B31" s="5">
        <f>COUNTIFS('Data Entry Sheet'!C31,"Male",'Data Entry Sheet'!E31,"Surgical")</f>
        <v>0</v>
      </c>
      <c r="C31" s="22">
        <f>'Data Entry Sheet'!H31-'Data Entry Sheet'!F31</f>
        <v>0</v>
      </c>
      <c r="D31" s="5">
        <f>COUNTIFS('Data Analysis Sheet'!I31,1,'Data Entry Sheet'!T31,"Yes")</f>
        <v>0</v>
      </c>
      <c r="E31" s="52">
        <f>COUNTIFS('Data Entry Sheet'!T31,"Yes",'Data Analysis Sheet'!R31,1)</f>
        <v>0</v>
      </c>
      <c r="F31" s="5">
        <f>COUNTIFS('Data Analysis Sheet'!D31,1,'Data Entry Sheet'!U31,"Yes")</f>
        <v>0</v>
      </c>
      <c r="G31" s="52">
        <f>COUNTIFS('Data Analysis Sheet'!E31,1,'Data Entry Sheet'!U31,"Yes")</f>
        <v>0</v>
      </c>
      <c r="H31" s="5">
        <f>IF(AND('Data Entry Sheet'!V31='Data Entry Sheet'!W31,'Data Entry Sheet'!V31&gt;0),1,0)</f>
        <v>0</v>
      </c>
      <c r="I31" s="5">
        <f>COUNTIFS('Data Analysis Sheet'!H31,1,'Data Entry Sheet'!Q31,"Less than 24 hours")</f>
        <v>0</v>
      </c>
      <c r="J31" s="5">
        <f>IF(AND('Data Entry Sheet'!X31='Data Entry Sheet'!Y31,'Data Entry Sheet'!X31&gt;0),1,0)</f>
        <v>0</v>
      </c>
      <c r="K31" s="5">
        <f>COUNTIFS('Data Analysis Sheet'!J31,1,'Data Entry Sheet'!Q31,"Less than 24 hours")</f>
        <v>0</v>
      </c>
      <c r="L31" s="52">
        <f>IF(OR('Data Entry Sheet'!X31=0,'Data Analysis Sheet'!K31=1),1,0)</f>
        <v>1</v>
      </c>
      <c r="M31" s="5">
        <f>IF(AND('Data Entry Sheet'!Z31='Data Entry Sheet'!AA31,'Data Entry Sheet'!Z31&gt;0),1,0)</f>
        <v>0</v>
      </c>
      <c r="N31" s="5">
        <f>COUNTIFS('Data Analysis Sheet'!M31,1,'Data Entry Sheet'!Q31,"Less than 24 hours")</f>
        <v>0</v>
      </c>
      <c r="O31" s="52">
        <f>IF(OR('Data Entry Sheet'!Z31=0,'Data Analysis Sheet'!N31=1),1,0)</f>
        <v>1</v>
      </c>
      <c r="P31" s="5">
        <f>COUNTIFS('Data Analysis Sheet'!F31,1,'Data Entry Sheet'!AC31,"yes")</f>
        <v>0</v>
      </c>
      <c r="Q31" s="52">
        <f>COUNTIFS('Data Analysis Sheet'!G31,1,'Data Entry Sheet'!AC31,"yes")</f>
        <v>0</v>
      </c>
      <c r="R31" s="50">
        <f>COUNTIFS('Data Analysis Sheet'!O31,1,'Data Analysis Sheet'!L31,1,'Data Analysis Sheet'!I31,1)</f>
        <v>0</v>
      </c>
      <c r="S31" s="5">
        <f>'Data Analysis Sheet'!I31+'Data Analysis Sheet'!K31+'Data Analysis Sheet'!N31</f>
        <v>0</v>
      </c>
      <c r="T31" s="5">
        <f>'Data Entry Sheet'!AF31-'Data Entry Sheet'!AG31</f>
        <v>0</v>
      </c>
      <c r="U31" s="5">
        <f>'Data Entry Sheet'!AH31-'Data Entry Sheet'!AI31</f>
        <v>0</v>
      </c>
      <c r="V31" s="5">
        <f>'Data Entry Sheet'!AF31+'Data Entry Sheet'!AH31</f>
        <v>0</v>
      </c>
      <c r="W31" s="5">
        <f>'Data Analysis Sheet'!T31+'Data Analysis Sheet'!U31</f>
        <v>0</v>
      </c>
      <c r="X31" s="5">
        <f>'Data Entry Sheet'!V31-'Data Entry Sheet'!W31</f>
        <v>0</v>
      </c>
      <c r="Y31" s="5">
        <f>COUNTIFS('Data Analysis Sheet'!W31,0,'Data Analysis Sheet'!X31,"&gt;0")</f>
        <v>0</v>
      </c>
      <c r="Z31" s="5">
        <f>'Data Entry Sheet'!AJ31-'Data Entry Sheet'!AK31</f>
        <v>0</v>
      </c>
      <c r="AA31" s="5">
        <f>'Data Entry Sheet'!AL31-'Data Entry Sheet'!AM31</f>
        <v>0</v>
      </c>
      <c r="AB31" s="5">
        <f>'Data Entry Sheet'!AN31-'Data Entry Sheet'!AO31</f>
        <v>0</v>
      </c>
      <c r="AC31" s="5">
        <f>'Data Entry Sheet'!AP31-'Data Entry Sheet'!AQ31</f>
        <v>0</v>
      </c>
      <c r="AD31" s="5">
        <f>'Data Entry Sheet'!AF31+'Data Entry Sheet'!AJ31+'Data Entry Sheet'!AN31</f>
        <v>0</v>
      </c>
      <c r="AE31" s="5">
        <f>'Data Entry Sheet'!AH31+'Data Entry Sheet'!AL31+'Data Entry Sheet'!AP31</f>
        <v>0</v>
      </c>
      <c r="AF31" s="5">
        <f>'Data Analysis Sheet'!AD31+'Data Analysis Sheet'!AE31</f>
        <v>0</v>
      </c>
      <c r="AG31" s="5">
        <f>'Data Analysis Sheet'!T31+'Data Analysis Sheet'!Z31+'Data Analysis Sheet'!AB31</f>
        <v>0</v>
      </c>
      <c r="AH31" s="5">
        <f>'Data Analysis Sheet'!U31+'Data Entry Sheet'!AM31+'Data Entry Sheet'!AQ31</f>
        <v>0</v>
      </c>
      <c r="AI31" s="5">
        <f>'Data Analysis Sheet'!AG31+'Data Analysis Sheet'!AH31</f>
        <v>0</v>
      </c>
      <c r="AJ31" s="6">
        <f>'Data Entry Sheet'!AW31+'Data Entry Sheet'!AY31</f>
        <v>0</v>
      </c>
      <c r="AK31" s="6">
        <f>COUNTIF('Data Entry Sheet'!AT31:AV31,"&gt;0")</f>
        <v>0</v>
      </c>
      <c r="AL31" s="6">
        <f>'Data Analysis Sheet'!AK31+'Data Analysis Sheet'!V31</f>
        <v>0</v>
      </c>
      <c r="AM31" s="6" t="b">
        <f>AND('Data Analysis Sheet'!AK31&gt;0,'Data Analysis Sheet'!W31)</f>
        <v>0</v>
      </c>
      <c r="AN31" s="6">
        <f>IF(AND('Data Entry Sheet'!AW31='Data Entry Sheet'!AX31,'Data Entry Sheet'!AW31&gt;0),1,0)</f>
        <v>0</v>
      </c>
      <c r="AO31" s="6">
        <f>IF(AND('Data Entry Sheet'!AY31='Data Entry Sheet'!AZ31,'Data Entry Sheet'!AY31&gt;0),1,0)</f>
        <v>0</v>
      </c>
      <c r="AP31" s="6" t="b">
        <f>OR((AND('Data Analysis Sheet'!AN31=1,'Data Analysis Sheet'!AO31=1)),(AND('Data Analysis Sheet'!AN31=1,'Data Entry Sheet'!AY31=0)),(AND('Data Analysis Sheet'!AO31=1,'Data Entry Sheet'!AW31=0)))</f>
        <v>0</v>
      </c>
      <c r="AQ31" s="6">
        <f>IF(AND(('Data Entry Sheet'!AW31+'Data Entry Sheet'!AY31)='Data Entry Sheet'!BA31,('Data Entry Sheet'!AW31+'Data Entry Sheet'!AY31)&gt;0),1,0)</f>
        <v>0</v>
      </c>
      <c r="AR31" s="6">
        <f>COUNTIFS('Data Entry Sheet'!AS31,"&gt;5",'Data Entry Sheet'!BB31,"Yes")</f>
        <v>0</v>
      </c>
      <c r="AS31" s="5">
        <f>IF(AND('Data Entry Sheet'!BF31='Data Entry Sheet'!AW31,'Data Entry Sheet'!AW31&gt;0),1,0)</f>
        <v>0</v>
      </c>
      <c r="AT31" s="5">
        <f>IF(AND('Data Entry Sheet'!BG31='Data Entry Sheet'!AY31,'Data Entry Sheet'!AY31&gt;0),1,0)</f>
        <v>0</v>
      </c>
      <c r="AU31" s="5">
        <f>COUNTIFS('Data Analysis Sheet'!AS31,1,'Data Analysis Sheet'!AT31,1)</f>
        <v>0</v>
      </c>
      <c r="AV31" s="6">
        <f>IF(AND(('Data Entry Sheet'!AW31+'Data Entry Sheet'!AY31)='Data Entry Sheet'!BH31,('Data Entry Sheet'!AW31+'Data Entry Sheet'!AY31)&gt;0),1,0)</f>
        <v>0</v>
      </c>
    </row>
    <row r="32" spans="1:48" x14ac:dyDescent="0.25">
      <c r="A32" s="5">
        <f>COUNTIFS('Data Entry Sheet'!C32,"Male",'Data Entry Sheet'!E32,"Medical")</f>
        <v>0</v>
      </c>
      <c r="B32" s="5">
        <f>COUNTIFS('Data Entry Sheet'!C32,"Male",'Data Entry Sheet'!E32,"Surgical")</f>
        <v>0</v>
      </c>
      <c r="C32" s="22">
        <f>'Data Entry Sheet'!H32-'Data Entry Sheet'!F32</f>
        <v>0</v>
      </c>
      <c r="D32" s="5">
        <f>COUNTIFS('Data Analysis Sheet'!I32,1,'Data Entry Sheet'!T32,"Yes")</f>
        <v>0</v>
      </c>
      <c r="E32" s="52">
        <f>COUNTIFS('Data Entry Sheet'!T32,"Yes",'Data Analysis Sheet'!R32,1)</f>
        <v>0</v>
      </c>
      <c r="F32" s="5">
        <f>COUNTIFS('Data Analysis Sheet'!D32,1,'Data Entry Sheet'!U32,"Yes")</f>
        <v>0</v>
      </c>
      <c r="G32" s="52">
        <f>COUNTIFS('Data Analysis Sheet'!E32,1,'Data Entry Sheet'!U32,"Yes")</f>
        <v>0</v>
      </c>
      <c r="H32" s="5">
        <f>IF(AND('Data Entry Sheet'!V32='Data Entry Sheet'!W32,'Data Entry Sheet'!V32&gt;0),1,0)</f>
        <v>0</v>
      </c>
      <c r="I32" s="5">
        <f>COUNTIFS('Data Analysis Sheet'!H32,1,'Data Entry Sheet'!Q32,"Less than 24 hours")</f>
        <v>0</v>
      </c>
      <c r="J32" s="5">
        <f>IF(AND('Data Entry Sheet'!X32='Data Entry Sheet'!Y32,'Data Entry Sheet'!X32&gt;0),1,0)</f>
        <v>0</v>
      </c>
      <c r="K32" s="5">
        <f>COUNTIFS('Data Analysis Sheet'!J32,1,'Data Entry Sheet'!Q32,"Less than 24 hours")</f>
        <v>0</v>
      </c>
      <c r="L32" s="52">
        <f>IF(OR('Data Entry Sheet'!X32=0,'Data Analysis Sheet'!K32=1),1,0)</f>
        <v>1</v>
      </c>
      <c r="M32" s="5">
        <f>IF(AND('Data Entry Sheet'!Z32='Data Entry Sheet'!AA32,'Data Entry Sheet'!Z32&gt;0),1,0)</f>
        <v>0</v>
      </c>
      <c r="N32" s="5">
        <f>COUNTIFS('Data Analysis Sheet'!M32,1,'Data Entry Sheet'!Q32,"Less than 24 hours")</f>
        <v>0</v>
      </c>
      <c r="O32" s="52">
        <f>IF(OR('Data Entry Sheet'!Z32=0,'Data Analysis Sheet'!N32=1),1,0)</f>
        <v>1</v>
      </c>
      <c r="P32" s="5">
        <f>COUNTIFS('Data Analysis Sheet'!F32,1,'Data Entry Sheet'!AC32,"yes")</f>
        <v>0</v>
      </c>
      <c r="Q32" s="52">
        <f>COUNTIFS('Data Analysis Sheet'!G32,1,'Data Entry Sheet'!AC32,"yes")</f>
        <v>0</v>
      </c>
      <c r="R32" s="50">
        <f>COUNTIFS('Data Analysis Sheet'!O32,1,'Data Analysis Sheet'!L32,1,'Data Analysis Sheet'!I32,1)</f>
        <v>0</v>
      </c>
      <c r="S32" s="5">
        <f>'Data Analysis Sheet'!I32+'Data Analysis Sheet'!K32+'Data Analysis Sheet'!N32</f>
        <v>0</v>
      </c>
      <c r="T32" s="5">
        <f>'Data Entry Sheet'!AF32-'Data Entry Sheet'!AG32</f>
        <v>0</v>
      </c>
      <c r="U32" s="5">
        <f>'Data Entry Sheet'!AH32-'Data Entry Sheet'!AI32</f>
        <v>0</v>
      </c>
      <c r="V32" s="5">
        <f>'Data Entry Sheet'!AF32+'Data Entry Sheet'!AH32</f>
        <v>0</v>
      </c>
      <c r="W32" s="5">
        <f>'Data Analysis Sheet'!T32+'Data Analysis Sheet'!U32</f>
        <v>0</v>
      </c>
      <c r="X32" s="5">
        <f>'Data Entry Sheet'!V32-'Data Entry Sheet'!W32</f>
        <v>0</v>
      </c>
      <c r="Y32" s="5">
        <f>COUNTIFS('Data Analysis Sheet'!W32,0,'Data Analysis Sheet'!X32,"&gt;0")</f>
        <v>0</v>
      </c>
      <c r="Z32" s="5">
        <f>'Data Entry Sheet'!AJ32-'Data Entry Sheet'!AK32</f>
        <v>0</v>
      </c>
      <c r="AA32" s="5">
        <f>'Data Entry Sheet'!AL32-'Data Entry Sheet'!AM32</f>
        <v>0</v>
      </c>
      <c r="AB32" s="5">
        <f>'Data Entry Sheet'!AN32-'Data Entry Sheet'!AO32</f>
        <v>0</v>
      </c>
      <c r="AC32" s="5">
        <f>'Data Entry Sheet'!AP32-'Data Entry Sheet'!AQ32</f>
        <v>0</v>
      </c>
      <c r="AD32" s="5">
        <f>'Data Entry Sheet'!AF32+'Data Entry Sheet'!AJ32+'Data Entry Sheet'!AN32</f>
        <v>0</v>
      </c>
      <c r="AE32" s="5">
        <f>'Data Entry Sheet'!AH32+'Data Entry Sheet'!AL32+'Data Entry Sheet'!AP32</f>
        <v>0</v>
      </c>
      <c r="AF32" s="5">
        <f>'Data Analysis Sheet'!AD32+'Data Analysis Sheet'!AE32</f>
        <v>0</v>
      </c>
      <c r="AG32" s="5">
        <f>'Data Analysis Sheet'!T32+'Data Analysis Sheet'!Z32+'Data Analysis Sheet'!AB32</f>
        <v>0</v>
      </c>
      <c r="AH32" s="5">
        <f>'Data Analysis Sheet'!U32+'Data Entry Sheet'!AM32+'Data Entry Sheet'!AQ32</f>
        <v>0</v>
      </c>
      <c r="AI32" s="5">
        <f>'Data Analysis Sheet'!AG32+'Data Analysis Sheet'!AH32</f>
        <v>0</v>
      </c>
      <c r="AJ32" s="6">
        <f>'Data Entry Sheet'!AW32+'Data Entry Sheet'!AY32</f>
        <v>0</v>
      </c>
      <c r="AK32" s="6">
        <f>COUNTIF('Data Entry Sheet'!AT32:AV32,"&gt;0")</f>
        <v>0</v>
      </c>
      <c r="AL32" s="6">
        <f>'Data Analysis Sheet'!AK32+'Data Analysis Sheet'!V32</f>
        <v>0</v>
      </c>
      <c r="AM32" s="6" t="b">
        <f>AND('Data Analysis Sheet'!AK32&gt;0,'Data Analysis Sheet'!W32)</f>
        <v>0</v>
      </c>
      <c r="AN32" s="6">
        <f>IF(AND('Data Entry Sheet'!AW32='Data Entry Sheet'!AX32,'Data Entry Sheet'!AW32&gt;0),1,0)</f>
        <v>0</v>
      </c>
      <c r="AO32" s="6">
        <f>IF(AND('Data Entry Sheet'!AY32='Data Entry Sheet'!AZ32,'Data Entry Sheet'!AY32&gt;0),1,0)</f>
        <v>0</v>
      </c>
      <c r="AP32" s="6" t="b">
        <f>OR((AND('Data Analysis Sheet'!AN32=1,'Data Analysis Sheet'!AO32=1)),(AND('Data Analysis Sheet'!AN32=1,'Data Entry Sheet'!AY32=0)),(AND('Data Analysis Sheet'!AO32=1,'Data Entry Sheet'!AW32=0)))</f>
        <v>0</v>
      </c>
      <c r="AQ32" s="6">
        <f>IF(AND(('Data Entry Sheet'!AW32+'Data Entry Sheet'!AY32)='Data Entry Sheet'!BA32,('Data Entry Sheet'!AW32+'Data Entry Sheet'!AY32)&gt;0),1,0)</f>
        <v>0</v>
      </c>
      <c r="AR32" s="6">
        <f>COUNTIFS('Data Entry Sheet'!AS32,"&gt;5",'Data Entry Sheet'!BB32,"Yes")</f>
        <v>0</v>
      </c>
      <c r="AS32" s="5">
        <f>IF(AND('Data Entry Sheet'!BF32='Data Entry Sheet'!AW32,'Data Entry Sheet'!AW32&gt;0),1,0)</f>
        <v>0</v>
      </c>
      <c r="AT32" s="5">
        <f>IF(AND('Data Entry Sheet'!BG32='Data Entry Sheet'!AY32,'Data Entry Sheet'!AY32&gt;0),1,0)</f>
        <v>0</v>
      </c>
      <c r="AU32" s="5">
        <f>COUNTIFS('Data Analysis Sheet'!AS32,1,'Data Analysis Sheet'!AT32,1)</f>
        <v>0</v>
      </c>
      <c r="AV32" s="6">
        <f>IF(AND(('Data Entry Sheet'!AW32+'Data Entry Sheet'!AY32)='Data Entry Sheet'!BH32,('Data Entry Sheet'!AW32+'Data Entry Sheet'!AY32)&gt;0),1,0)</f>
        <v>0</v>
      </c>
    </row>
    <row r="33" spans="1:48" x14ac:dyDescent="0.25">
      <c r="A33" s="5">
        <f>COUNTIFS('Data Entry Sheet'!C33,"Male",'Data Entry Sheet'!E33,"Medical")</f>
        <v>0</v>
      </c>
      <c r="B33" s="5">
        <f>COUNTIFS('Data Entry Sheet'!C33,"Male",'Data Entry Sheet'!E33,"Surgical")</f>
        <v>0</v>
      </c>
      <c r="C33" s="22">
        <f>'Data Entry Sheet'!H33-'Data Entry Sheet'!F33</f>
        <v>0</v>
      </c>
      <c r="D33" s="5">
        <f>COUNTIFS('Data Analysis Sheet'!I33,1,'Data Entry Sheet'!T33,"Yes")</f>
        <v>0</v>
      </c>
      <c r="E33" s="52">
        <f>COUNTIFS('Data Entry Sheet'!T33,"Yes",'Data Analysis Sheet'!R33,1)</f>
        <v>0</v>
      </c>
      <c r="F33" s="5">
        <f>COUNTIFS('Data Analysis Sheet'!D33,1,'Data Entry Sheet'!U33,"Yes")</f>
        <v>0</v>
      </c>
      <c r="G33" s="52">
        <f>COUNTIFS('Data Analysis Sheet'!E33,1,'Data Entry Sheet'!U33,"Yes")</f>
        <v>0</v>
      </c>
      <c r="H33" s="5">
        <f>IF(AND('Data Entry Sheet'!V33='Data Entry Sheet'!W33,'Data Entry Sheet'!V33&gt;0),1,0)</f>
        <v>0</v>
      </c>
      <c r="I33" s="5">
        <f>COUNTIFS('Data Analysis Sheet'!H33,1,'Data Entry Sheet'!Q33,"Less than 24 hours")</f>
        <v>0</v>
      </c>
      <c r="J33" s="5">
        <f>IF(AND('Data Entry Sheet'!X33='Data Entry Sheet'!Y33,'Data Entry Sheet'!X33&gt;0),1,0)</f>
        <v>0</v>
      </c>
      <c r="K33" s="5">
        <f>COUNTIFS('Data Analysis Sheet'!J33,1,'Data Entry Sheet'!Q33,"Less than 24 hours")</f>
        <v>0</v>
      </c>
      <c r="L33" s="52">
        <f>IF(OR('Data Entry Sheet'!X33=0,'Data Analysis Sheet'!K33=1),1,0)</f>
        <v>1</v>
      </c>
      <c r="M33" s="5">
        <f>IF(AND('Data Entry Sheet'!Z33='Data Entry Sheet'!AA33,'Data Entry Sheet'!Z33&gt;0),1,0)</f>
        <v>0</v>
      </c>
      <c r="N33" s="5">
        <f>COUNTIFS('Data Analysis Sheet'!M33,1,'Data Entry Sheet'!Q33,"Less than 24 hours")</f>
        <v>0</v>
      </c>
      <c r="O33" s="52">
        <f>IF(OR('Data Entry Sheet'!Z33=0,'Data Analysis Sheet'!N33=1),1,0)</f>
        <v>1</v>
      </c>
      <c r="P33" s="5">
        <f>COUNTIFS('Data Analysis Sheet'!F33,1,'Data Entry Sheet'!AC33,"yes")</f>
        <v>0</v>
      </c>
      <c r="Q33" s="52">
        <f>COUNTIFS('Data Analysis Sheet'!G33,1,'Data Entry Sheet'!AC33,"yes")</f>
        <v>0</v>
      </c>
      <c r="R33" s="50">
        <f>COUNTIFS('Data Analysis Sheet'!O33,1,'Data Analysis Sheet'!L33,1,'Data Analysis Sheet'!I33,1)</f>
        <v>0</v>
      </c>
      <c r="S33" s="5">
        <f>'Data Analysis Sheet'!I33+'Data Analysis Sheet'!K33+'Data Analysis Sheet'!N33</f>
        <v>0</v>
      </c>
      <c r="T33" s="5">
        <f>'Data Entry Sheet'!AF33-'Data Entry Sheet'!AG33</f>
        <v>0</v>
      </c>
      <c r="U33" s="5">
        <f>'Data Entry Sheet'!AH33-'Data Entry Sheet'!AI33</f>
        <v>0</v>
      </c>
      <c r="V33" s="5">
        <f>'Data Entry Sheet'!AF33+'Data Entry Sheet'!AH33</f>
        <v>0</v>
      </c>
      <c r="W33" s="5">
        <f>'Data Analysis Sheet'!T33+'Data Analysis Sheet'!U33</f>
        <v>0</v>
      </c>
      <c r="X33" s="5">
        <f>'Data Entry Sheet'!V33-'Data Entry Sheet'!W33</f>
        <v>0</v>
      </c>
      <c r="Y33" s="5">
        <f>COUNTIFS('Data Analysis Sheet'!W33,0,'Data Analysis Sheet'!X33,"&gt;0")</f>
        <v>0</v>
      </c>
      <c r="Z33" s="5">
        <f>'Data Entry Sheet'!AJ33-'Data Entry Sheet'!AK33</f>
        <v>0</v>
      </c>
      <c r="AA33" s="5">
        <f>'Data Entry Sheet'!AL33-'Data Entry Sheet'!AM33</f>
        <v>0</v>
      </c>
      <c r="AB33" s="5">
        <f>'Data Entry Sheet'!AN33-'Data Entry Sheet'!AO33</f>
        <v>0</v>
      </c>
      <c r="AC33" s="5">
        <f>'Data Entry Sheet'!AP33-'Data Entry Sheet'!AQ33</f>
        <v>0</v>
      </c>
      <c r="AD33" s="5">
        <f>'Data Entry Sheet'!AF33+'Data Entry Sheet'!AJ33+'Data Entry Sheet'!AN33</f>
        <v>0</v>
      </c>
      <c r="AE33" s="5">
        <f>'Data Entry Sheet'!AH33+'Data Entry Sheet'!AL33+'Data Entry Sheet'!AP33</f>
        <v>0</v>
      </c>
      <c r="AF33" s="5">
        <f>'Data Analysis Sheet'!AD33+'Data Analysis Sheet'!AE33</f>
        <v>0</v>
      </c>
      <c r="AG33" s="5">
        <f>'Data Analysis Sheet'!T33+'Data Analysis Sheet'!Z33+'Data Analysis Sheet'!AB33</f>
        <v>0</v>
      </c>
      <c r="AH33" s="5">
        <f>'Data Analysis Sheet'!U33+'Data Entry Sheet'!AM33+'Data Entry Sheet'!AQ33</f>
        <v>0</v>
      </c>
      <c r="AI33" s="5">
        <f>'Data Analysis Sheet'!AG33+'Data Analysis Sheet'!AH33</f>
        <v>0</v>
      </c>
      <c r="AJ33" s="6">
        <f>'Data Entry Sheet'!AW33+'Data Entry Sheet'!AY33</f>
        <v>0</v>
      </c>
      <c r="AK33" s="6">
        <f>COUNTIF('Data Entry Sheet'!AT33:AV33,"&gt;0")</f>
        <v>0</v>
      </c>
      <c r="AL33" s="6">
        <f>'Data Analysis Sheet'!AK33+'Data Analysis Sheet'!V33</f>
        <v>0</v>
      </c>
      <c r="AM33" s="6" t="b">
        <f>AND('Data Analysis Sheet'!AK33&gt;0,'Data Analysis Sheet'!W33)</f>
        <v>0</v>
      </c>
      <c r="AN33" s="6">
        <f>IF(AND('Data Entry Sheet'!AW33='Data Entry Sheet'!AX33,'Data Entry Sheet'!AW33&gt;0),1,0)</f>
        <v>0</v>
      </c>
      <c r="AO33" s="6">
        <f>IF(AND('Data Entry Sheet'!AY33='Data Entry Sheet'!AZ33,'Data Entry Sheet'!AY33&gt;0),1,0)</f>
        <v>0</v>
      </c>
      <c r="AP33" s="6" t="b">
        <f>OR((AND('Data Analysis Sheet'!AN33=1,'Data Analysis Sheet'!AO33=1)),(AND('Data Analysis Sheet'!AN33=1,'Data Entry Sheet'!AY33=0)),(AND('Data Analysis Sheet'!AO33=1,'Data Entry Sheet'!AW33=0)))</f>
        <v>0</v>
      </c>
      <c r="AQ33" s="6">
        <f>IF(AND(('Data Entry Sheet'!AW33+'Data Entry Sheet'!AY33)='Data Entry Sheet'!BA33,('Data Entry Sheet'!AW33+'Data Entry Sheet'!AY33)&gt;0),1,0)</f>
        <v>0</v>
      </c>
      <c r="AR33" s="6">
        <f>COUNTIFS('Data Entry Sheet'!AS33,"&gt;5",'Data Entry Sheet'!BB33,"Yes")</f>
        <v>0</v>
      </c>
      <c r="AS33" s="5">
        <f>IF(AND('Data Entry Sheet'!BF33='Data Entry Sheet'!AW33,'Data Entry Sheet'!AW33&gt;0),1,0)</f>
        <v>0</v>
      </c>
      <c r="AT33" s="5">
        <f>IF(AND('Data Entry Sheet'!BG33='Data Entry Sheet'!AY33,'Data Entry Sheet'!AY33&gt;0),1,0)</f>
        <v>0</v>
      </c>
      <c r="AU33" s="5">
        <f>COUNTIFS('Data Analysis Sheet'!AS33,1,'Data Analysis Sheet'!AT33,1)</f>
        <v>0</v>
      </c>
      <c r="AV33" s="6">
        <f>IF(AND(('Data Entry Sheet'!AW33+'Data Entry Sheet'!AY33)='Data Entry Sheet'!BH33,('Data Entry Sheet'!AW33+'Data Entry Sheet'!AY33)&gt;0),1,0)</f>
        <v>0</v>
      </c>
    </row>
    <row r="34" spans="1:48" x14ac:dyDescent="0.25">
      <c r="A34" s="5">
        <f>COUNTIFS('Data Entry Sheet'!C34,"Male",'Data Entry Sheet'!E34,"Medical")</f>
        <v>0</v>
      </c>
      <c r="B34" s="5">
        <f>COUNTIFS('Data Entry Sheet'!C34,"Male",'Data Entry Sheet'!E34,"Surgical")</f>
        <v>0</v>
      </c>
      <c r="C34" s="22">
        <f>'Data Entry Sheet'!H34-'Data Entry Sheet'!F34</f>
        <v>0</v>
      </c>
      <c r="D34" s="5">
        <f>COUNTIFS('Data Analysis Sheet'!I34,1,'Data Entry Sheet'!T34,"Yes")</f>
        <v>0</v>
      </c>
      <c r="E34" s="52">
        <f>COUNTIFS('Data Entry Sheet'!T34,"Yes",'Data Analysis Sheet'!R34,1)</f>
        <v>0</v>
      </c>
      <c r="F34" s="5">
        <f>COUNTIFS('Data Analysis Sheet'!D34,1,'Data Entry Sheet'!U34,"Yes")</f>
        <v>0</v>
      </c>
      <c r="G34" s="52">
        <f>COUNTIFS('Data Analysis Sheet'!E34,1,'Data Entry Sheet'!U34,"Yes")</f>
        <v>0</v>
      </c>
      <c r="H34" s="5">
        <f>IF(AND('Data Entry Sheet'!V34='Data Entry Sheet'!W34,'Data Entry Sheet'!V34&gt;0),1,0)</f>
        <v>0</v>
      </c>
      <c r="I34" s="5">
        <f>COUNTIFS('Data Analysis Sheet'!H34,1,'Data Entry Sheet'!Q34,"Less than 24 hours")</f>
        <v>0</v>
      </c>
      <c r="J34" s="5">
        <f>IF(AND('Data Entry Sheet'!X34='Data Entry Sheet'!Y34,'Data Entry Sheet'!X34&gt;0),1,0)</f>
        <v>0</v>
      </c>
      <c r="K34" s="5">
        <f>COUNTIFS('Data Analysis Sheet'!J34,1,'Data Entry Sheet'!Q34,"Less than 24 hours")</f>
        <v>0</v>
      </c>
      <c r="L34" s="52">
        <f>IF(OR('Data Entry Sheet'!X34=0,'Data Analysis Sheet'!K34=1),1,0)</f>
        <v>1</v>
      </c>
      <c r="M34" s="5">
        <f>IF(AND('Data Entry Sheet'!Z34='Data Entry Sheet'!AA34,'Data Entry Sheet'!Z34&gt;0),1,0)</f>
        <v>0</v>
      </c>
      <c r="N34" s="5">
        <f>COUNTIFS('Data Analysis Sheet'!M34,1,'Data Entry Sheet'!Q34,"Less than 24 hours")</f>
        <v>0</v>
      </c>
      <c r="O34" s="52">
        <f>IF(OR('Data Entry Sheet'!Z34=0,'Data Analysis Sheet'!N34=1),1,0)</f>
        <v>1</v>
      </c>
      <c r="P34" s="5">
        <f>COUNTIFS('Data Analysis Sheet'!F34,1,'Data Entry Sheet'!AC34,"yes")</f>
        <v>0</v>
      </c>
      <c r="Q34" s="52">
        <f>COUNTIFS('Data Analysis Sheet'!G34,1,'Data Entry Sheet'!AC34,"yes")</f>
        <v>0</v>
      </c>
      <c r="R34" s="50">
        <f>COUNTIFS('Data Analysis Sheet'!O34,1,'Data Analysis Sheet'!L34,1,'Data Analysis Sheet'!I34,1)</f>
        <v>0</v>
      </c>
      <c r="S34" s="5">
        <f>'Data Analysis Sheet'!I34+'Data Analysis Sheet'!K34+'Data Analysis Sheet'!N34</f>
        <v>0</v>
      </c>
      <c r="T34" s="5">
        <f>'Data Entry Sheet'!AF34-'Data Entry Sheet'!AG34</f>
        <v>0</v>
      </c>
      <c r="U34" s="5">
        <f>'Data Entry Sheet'!AH34-'Data Entry Sheet'!AI34</f>
        <v>0</v>
      </c>
      <c r="V34" s="5">
        <f>'Data Entry Sheet'!AF34+'Data Entry Sheet'!AH34</f>
        <v>0</v>
      </c>
      <c r="W34" s="5">
        <f>'Data Analysis Sheet'!T34+'Data Analysis Sheet'!U34</f>
        <v>0</v>
      </c>
      <c r="X34" s="5">
        <f>'Data Entry Sheet'!V34-'Data Entry Sheet'!W34</f>
        <v>0</v>
      </c>
      <c r="Y34" s="5">
        <f>COUNTIFS('Data Analysis Sheet'!W34,0,'Data Analysis Sheet'!X34,"&gt;0")</f>
        <v>0</v>
      </c>
      <c r="Z34" s="5">
        <f>'Data Entry Sheet'!AJ34-'Data Entry Sheet'!AK34</f>
        <v>0</v>
      </c>
      <c r="AA34" s="5">
        <f>'Data Entry Sheet'!AL34-'Data Entry Sheet'!AM34</f>
        <v>0</v>
      </c>
      <c r="AB34" s="5">
        <f>'Data Entry Sheet'!AN34-'Data Entry Sheet'!AO34</f>
        <v>0</v>
      </c>
      <c r="AC34" s="5">
        <f>'Data Entry Sheet'!AP34-'Data Entry Sheet'!AQ34</f>
        <v>0</v>
      </c>
      <c r="AD34" s="5">
        <f>'Data Entry Sheet'!AF34+'Data Entry Sheet'!AJ34+'Data Entry Sheet'!AN34</f>
        <v>0</v>
      </c>
      <c r="AE34" s="5">
        <f>'Data Entry Sheet'!AH34+'Data Entry Sheet'!AL34+'Data Entry Sheet'!AP34</f>
        <v>0</v>
      </c>
      <c r="AF34" s="5">
        <f>'Data Analysis Sheet'!AD34+'Data Analysis Sheet'!AE34</f>
        <v>0</v>
      </c>
      <c r="AG34" s="5">
        <f>'Data Analysis Sheet'!T34+'Data Analysis Sheet'!Z34+'Data Analysis Sheet'!AB34</f>
        <v>0</v>
      </c>
      <c r="AH34" s="5">
        <f>'Data Analysis Sheet'!U34+'Data Entry Sheet'!AM34+'Data Entry Sheet'!AQ34</f>
        <v>0</v>
      </c>
      <c r="AI34" s="5">
        <f>'Data Analysis Sheet'!AG34+'Data Analysis Sheet'!AH34</f>
        <v>0</v>
      </c>
      <c r="AJ34" s="6">
        <f>'Data Entry Sheet'!AW34+'Data Entry Sheet'!AY34</f>
        <v>0</v>
      </c>
      <c r="AK34" s="6">
        <f>COUNTIF('Data Entry Sheet'!AT34:AV34,"&gt;0")</f>
        <v>0</v>
      </c>
      <c r="AL34" s="6">
        <f>'Data Analysis Sheet'!AK34+'Data Analysis Sheet'!V34</f>
        <v>0</v>
      </c>
      <c r="AM34" s="6" t="b">
        <f>AND('Data Analysis Sheet'!AK34&gt;0,'Data Analysis Sheet'!W34)</f>
        <v>0</v>
      </c>
      <c r="AN34" s="6">
        <f>IF(AND('Data Entry Sheet'!AW34='Data Entry Sheet'!AX34,'Data Entry Sheet'!AW34&gt;0),1,0)</f>
        <v>0</v>
      </c>
      <c r="AO34" s="6">
        <f>IF(AND('Data Entry Sheet'!AY34='Data Entry Sheet'!AZ34,'Data Entry Sheet'!AY34&gt;0),1,0)</f>
        <v>0</v>
      </c>
      <c r="AP34" s="6" t="b">
        <f>OR((AND('Data Analysis Sheet'!AN34=1,'Data Analysis Sheet'!AO34=1)),(AND('Data Analysis Sheet'!AN34=1,'Data Entry Sheet'!AY34=0)),(AND('Data Analysis Sheet'!AO34=1,'Data Entry Sheet'!AW34=0)))</f>
        <v>0</v>
      </c>
      <c r="AQ34" s="6">
        <f>IF(AND(('Data Entry Sheet'!AW34+'Data Entry Sheet'!AY34)='Data Entry Sheet'!BA34,('Data Entry Sheet'!AW34+'Data Entry Sheet'!AY34)&gt;0),1,0)</f>
        <v>0</v>
      </c>
      <c r="AR34" s="6">
        <f>COUNTIFS('Data Entry Sheet'!AS34,"&gt;5",'Data Entry Sheet'!BB34,"Yes")</f>
        <v>0</v>
      </c>
      <c r="AS34" s="5">
        <f>IF(AND('Data Entry Sheet'!BF34='Data Entry Sheet'!AW34,'Data Entry Sheet'!AW34&gt;0),1,0)</f>
        <v>0</v>
      </c>
      <c r="AT34" s="5">
        <f>IF(AND('Data Entry Sheet'!BG34='Data Entry Sheet'!AY34,'Data Entry Sheet'!AY34&gt;0),1,0)</f>
        <v>0</v>
      </c>
      <c r="AU34" s="5">
        <f>COUNTIFS('Data Analysis Sheet'!AS34,1,'Data Analysis Sheet'!AT34,1)</f>
        <v>0</v>
      </c>
      <c r="AV34" s="6">
        <f>IF(AND(('Data Entry Sheet'!AW34+'Data Entry Sheet'!AY34)='Data Entry Sheet'!BH34,('Data Entry Sheet'!AW34+'Data Entry Sheet'!AY34)&gt;0),1,0)</f>
        <v>0</v>
      </c>
    </row>
    <row r="35" spans="1:48" x14ac:dyDescent="0.25">
      <c r="A35" s="5">
        <f>COUNTIFS('Data Entry Sheet'!C35,"Male",'Data Entry Sheet'!E35,"Medical")</f>
        <v>0</v>
      </c>
      <c r="B35" s="5">
        <f>COUNTIFS('Data Entry Sheet'!C35,"Male",'Data Entry Sheet'!E35,"Surgical")</f>
        <v>0</v>
      </c>
      <c r="C35" s="22">
        <f>'Data Entry Sheet'!H35-'Data Entry Sheet'!F35</f>
        <v>0</v>
      </c>
      <c r="D35" s="5">
        <f>COUNTIFS('Data Analysis Sheet'!I35,1,'Data Entry Sheet'!T35,"Yes")</f>
        <v>0</v>
      </c>
      <c r="E35" s="52">
        <f>COUNTIFS('Data Entry Sheet'!T35,"Yes",'Data Analysis Sheet'!R35,1)</f>
        <v>0</v>
      </c>
      <c r="F35" s="5">
        <f>COUNTIFS('Data Analysis Sheet'!D35,1,'Data Entry Sheet'!U35,"Yes")</f>
        <v>0</v>
      </c>
      <c r="G35" s="52">
        <f>COUNTIFS('Data Analysis Sheet'!E35,1,'Data Entry Sheet'!U35,"Yes")</f>
        <v>0</v>
      </c>
      <c r="H35" s="5">
        <f>IF(AND('Data Entry Sheet'!V35='Data Entry Sheet'!W35,'Data Entry Sheet'!V35&gt;0),1,0)</f>
        <v>0</v>
      </c>
      <c r="I35" s="5">
        <f>COUNTIFS('Data Analysis Sheet'!H35,1,'Data Entry Sheet'!Q35,"Less than 24 hours")</f>
        <v>0</v>
      </c>
      <c r="J35" s="5">
        <f>IF(AND('Data Entry Sheet'!X35='Data Entry Sheet'!Y35,'Data Entry Sheet'!X35&gt;0),1,0)</f>
        <v>0</v>
      </c>
      <c r="K35" s="5">
        <f>COUNTIFS('Data Analysis Sheet'!J35,1,'Data Entry Sheet'!Q35,"Less than 24 hours")</f>
        <v>0</v>
      </c>
      <c r="L35" s="52">
        <f>IF(OR('Data Entry Sheet'!X35=0,'Data Analysis Sheet'!K35=1),1,0)</f>
        <v>1</v>
      </c>
      <c r="M35" s="5">
        <f>IF(AND('Data Entry Sheet'!Z35='Data Entry Sheet'!AA35,'Data Entry Sheet'!Z35&gt;0),1,0)</f>
        <v>0</v>
      </c>
      <c r="N35" s="5">
        <f>COUNTIFS('Data Analysis Sheet'!M35,1,'Data Entry Sheet'!Q35,"Less than 24 hours")</f>
        <v>0</v>
      </c>
      <c r="O35" s="52">
        <f>IF(OR('Data Entry Sheet'!Z35=0,'Data Analysis Sheet'!N35=1),1,0)</f>
        <v>1</v>
      </c>
      <c r="P35" s="5">
        <f>COUNTIFS('Data Analysis Sheet'!F35,1,'Data Entry Sheet'!AC35,"yes")</f>
        <v>0</v>
      </c>
      <c r="Q35" s="52">
        <f>COUNTIFS('Data Analysis Sheet'!G35,1,'Data Entry Sheet'!AC35,"yes")</f>
        <v>0</v>
      </c>
      <c r="R35" s="50">
        <f>COUNTIFS('Data Analysis Sheet'!O35,1,'Data Analysis Sheet'!L35,1,'Data Analysis Sheet'!I35,1)</f>
        <v>0</v>
      </c>
      <c r="S35" s="5">
        <f>'Data Analysis Sheet'!I35+'Data Analysis Sheet'!K35+'Data Analysis Sheet'!N35</f>
        <v>0</v>
      </c>
      <c r="T35" s="5">
        <f>'Data Entry Sheet'!AF35-'Data Entry Sheet'!AG35</f>
        <v>0</v>
      </c>
      <c r="U35" s="5">
        <f>'Data Entry Sheet'!AH35-'Data Entry Sheet'!AI35</f>
        <v>0</v>
      </c>
      <c r="V35" s="5">
        <f>'Data Entry Sheet'!AF35+'Data Entry Sheet'!AH35</f>
        <v>0</v>
      </c>
      <c r="W35" s="5">
        <f>'Data Analysis Sheet'!T35+'Data Analysis Sheet'!U35</f>
        <v>0</v>
      </c>
      <c r="X35" s="5">
        <f>'Data Entry Sheet'!V35-'Data Entry Sheet'!W35</f>
        <v>0</v>
      </c>
      <c r="Y35" s="5">
        <f>COUNTIFS('Data Analysis Sheet'!W35,0,'Data Analysis Sheet'!X35,"&gt;0")</f>
        <v>0</v>
      </c>
      <c r="Z35" s="5">
        <f>'Data Entry Sheet'!AJ35-'Data Entry Sheet'!AK35</f>
        <v>0</v>
      </c>
      <c r="AA35" s="5">
        <f>'Data Entry Sheet'!AL35-'Data Entry Sheet'!AM35</f>
        <v>0</v>
      </c>
      <c r="AB35" s="5">
        <f>'Data Entry Sheet'!AN35-'Data Entry Sheet'!AO35</f>
        <v>0</v>
      </c>
      <c r="AC35" s="5">
        <f>'Data Entry Sheet'!AP35-'Data Entry Sheet'!AQ35</f>
        <v>0</v>
      </c>
      <c r="AD35" s="5">
        <f>'Data Entry Sheet'!AF35+'Data Entry Sheet'!AJ35+'Data Entry Sheet'!AN35</f>
        <v>0</v>
      </c>
      <c r="AE35" s="5">
        <f>'Data Entry Sheet'!AH35+'Data Entry Sheet'!AL35+'Data Entry Sheet'!AP35</f>
        <v>0</v>
      </c>
      <c r="AF35" s="5">
        <f>'Data Analysis Sheet'!AD35+'Data Analysis Sheet'!AE35</f>
        <v>0</v>
      </c>
      <c r="AG35" s="5">
        <f>'Data Analysis Sheet'!T35+'Data Analysis Sheet'!Z35+'Data Analysis Sheet'!AB35</f>
        <v>0</v>
      </c>
      <c r="AH35" s="5">
        <f>'Data Analysis Sheet'!U35+'Data Entry Sheet'!AM35+'Data Entry Sheet'!AQ35</f>
        <v>0</v>
      </c>
      <c r="AI35" s="5">
        <f>'Data Analysis Sheet'!AG35+'Data Analysis Sheet'!AH35</f>
        <v>0</v>
      </c>
      <c r="AJ35" s="6">
        <f>'Data Entry Sheet'!AW35+'Data Entry Sheet'!AY35</f>
        <v>0</v>
      </c>
      <c r="AK35" s="6">
        <f>COUNTIF('Data Entry Sheet'!AT35:AV35,"&gt;0")</f>
        <v>0</v>
      </c>
      <c r="AL35" s="6">
        <f>'Data Analysis Sheet'!AK35+'Data Analysis Sheet'!V35</f>
        <v>0</v>
      </c>
      <c r="AM35" s="6" t="b">
        <f>AND('Data Analysis Sheet'!AK35&gt;0,'Data Analysis Sheet'!W35)</f>
        <v>0</v>
      </c>
      <c r="AN35" s="6">
        <f>IF(AND('Data Entry Sheet'!AW35='Data Entry Sheet'!AX35,'Data Entry Sheet'!AW35&gt;0),1,0)</f>
        <v>0</v>
      </c>
      <c r="AO35" s="6">
        <f>IF(AND('Data Entry Sheet'!AY35='Data Entry Sheet'!AZ35,'Data Entry Sheet'!AY35&gt;0),1,0)</f>
        <v>0</v>
      </c>
      <c r="AP35" s="6" t="b">
        <f>OR((AND('Data Analysis Sheet'!AN35=1,'Data Analysis Sheet'!AO35=1)),(AND('Data Analysis Sheet'!AN35=1,'Data Entry Sheet'!AY35=0)),(AND('Data Analysis Sheet'!AO35=1,'Data Entry Sheet'!AW35=0)))</f>
        <v>0</v>
      </c>
      <c r="AQ35" s="6">
        <f>IF(AND(('Data Entry Sheet'!AW35+'Data Entry Sheet'!AY35)='Data Entry Sheet'!BA35,('Data Entry Sheet'!AW35+'Data Entry Sheet'!AY35)&gt;0),1,0)</f>
        <v>0</v>
      </c>
      <c r="AR35" s="6">
        <f>COUNTIFS('Data Entry Sheet'!AS35,"&gt;5",'Data Entry Sheet'!BB35,"Yes")</f>
        <v>0</v>
      </c>
      <c r="AS35" s="5">
        <f>IF(AND('Data Entry Sheet'!BF35='Data Entry Sheet'!AW35,'Data Entry Sheet'!AW35&gt;0),1,0)</f>
        <v>0</v>
      </c>
      <c r="AT35" s="5">
        <f>IF(AND('Data Entry Sheet'!BG35='Data Entry Sheet'!AY35,'Data Entry Sheet'!AY35&gt;0),1,0)</f>
        <v>0</v>
      </c>
      <c r="AU35" s="5">
        <f>COUNTIFS('Data Analysis Sheet'!AS35,1,'Data Analysis Sheet'!AT35,1)</f>
        <v>0</v>
      </c>
      <c r="AV35" s="6">
        <f>IF(AND(('Data Entry Sheet'!AW35+'Data Entry Sheet'!AY35)='Data Entry Sheet'!BH35,('Data Entry Sheet'!AW35+'Data Entry Sheet'!AY35)&gt;0),1,0)</f>
        <v>0</v>
      </c>
    </row>
    <row r="36" spans="1:48" x14ac:dyDescent="0.25">
      <c r="A36" s="5">
        <f>COUNTIFS('Data Entry Sheet'!C36,"Male",'Data Entry Sheet'!E36,"Medical")</f>
        <v>0</v>
      </c>
      <c r="B36" s="5">
        <f>COUNTIFS('Data Entry Sheet'!C36,"Male",'Data Entry Sheet'!E36,"Surgical")</f>
        <v>0</v>
      </c>
      <c r="C36" s="22">
        <f>'Data Entry Sheet'!H36-'Data Entry Sheet'!F36</f>
        <v>0</v>
      </c>
      <c r="D36" s="5">
        <f>COUNTIFS('Data Analysis Sheet'!I36,1,'Data Entry Sheet'!T36,"Yes")</f>
        <v>0</v>
      </c>
      <c r="E36" s="52">
        <f>COUNTIFS('Data Entry Sheet'!T36,"Yes",'Data Analysis Sheet'!R36,1)</f>
        <v>0</v>
      </c>
      <c r="F36" s="5">
        <f>COUNTIFS('Data Analysis Sheet'!D36,1,'Data Entry Sheet'!U36,"Yes")</f>
        <v>0</v>
      </c>
      <c r="G36" s="52">
        <f>COUNTIFS('Data Analysis Sheet'!E36,1,'Data Entry Sheet'!U36,"Yes")</f>
        <v>0</v>
      </c>
      <c r="H36" s="5">
        <f>IF(AND('Data Entry Sheet'!V36='Data Entry Sheet'!W36,'Data Entry Sheet'!V36&gt;0),1,0)</f>
        <v>0</v>
      </c>
      <c r="I36" s="5">
        <f>COUNTIFS('Data Analysis Sheet'!H36,1,'Data Entry Sheet'!Q36,"Less than 24 hours")</f>
        <v>0</v>
      </c>
      <c r="J36" s="5">
        <f>IF(AND('Data Entry Sheet'!X36='Data Entry Sheet'!Y36,'Data Entry Sheet'!X36&gt;0),1,0)</f>
        <v>0</v>
      </c>
      <c r="K36" s="5">
        <f>COUNTIFS('Data Analysis Sheet'!J36,1,'Data Entry Sheet'!Q36,"Less than 24 hours")</f>
        <v>0</v>
      </c>
      <c r="L36" s="52">
        <f>IF(OR('Data Entry Sheet'!X36=0,'Data Analysis Sheet'!K36=1),1,0)</f>
        <v>1</v>
      </c>
      <c r="M36" s="5">
        <f>IF(AND('Data Entry Sheet'!Z36='Data Entry Sheet'!AA36,'Data Entry Sheet'!Z36&gt;0),1,0)</f>
        <v>0</v>
      </c>
      <c r="N36" s="5">
        <f>COUNTIFS('Data Analysis Sheet'!M36,1,'Data Entry Sheet'!Q36,"Less than 24 hours")</f>
        <v>0</v>
      </c>
      <c r="O36" s="52">
        <f>IF(OR('Data Entry Sheet'!Z36=0,'Data Analysis Sheet'!N36=1),1,0)</f>
        <v>1</v>
      </c>
      <c r="P36" s="5">
        <f>COUNTIFS('Data Analysis Sheet'!F36,1,'Data Entry Sheet'!AC36,"yes")</f>
        <v>0</v>
      </c>
      <c r="Q36" s="52">
        <f>COUNTIFS('Data Analysis Sheet'!G36,1,'Data Entry Sheet'!AC36,"yes")</f>
        <v>0</v>
      </c>
      <c r="R36" s="50">
        <f>COUNTIFS('Data Analysis Sheet'!O36,1,'Data Analysis Sheet'!L36,1,'Data Analysis Sheet'!I36,1)</f>
        <v>0</v>
      </c>
      <c r="S36" s="5">
        <f>'Data Analysis Sheet'!I36+'Data Analysis Sheet'!K36+'Data Analysis Sheet'!N36</f>
        <v>0</v>
      </c>
      <c r="T36" s="5">
        <f>'Data Entry Sheet'!AF36-'Data Entry Sheet'!AG36</f>
        <v>0</v>
      </c>
      <c r="U36" s="5">
        <f>'Data Entry Sheet'!AH36-'Data Entry Sheet'!AI36</f>
        <v>0</v>
      </c>
      <c r="V36" s="5">
        <f>'Data Entry Sheet'!AF36+'Data Entry Sheet'!AH36</f>
        <v>0</v>
      </c>
      <c r="W36" s="5">
        <f>'Data Analysis Sheet'!T36+'Data Analysis Sheet'!U36</f>
        <v>0</v>
      </c>
      <c r="X36" s="5">
        <f>'Data Entry Sheet'!V36-'Data Entry Sheet'!W36</f>
        <v>0</v>
      </c>
      <c r="Y36" s="5">
        <f>COUNTIFS('Data Analysis Sheet'!W36,0,'Data Analysis Sheet'!X36,"&gt;0")</f>
        <v>0</v>
      </c>
      <c r="Z36" s="5">
        <f>'Data Entry Sheet'!AJ36-'Data Entry Sheet'!AK36</f>
        <v>0</v>
      </c>
      <c r="AA36" s="5">
        <f>'Data Entry Sheet'!AL36-'Data Entry Sheet'!AM36</f>
        <v>0</v>
      </c>
      <c r="AB36" s="5">
        <f>'Data Entry Sheet'!AN36-'Data Entry Sheet'!AO36</f>
        <v>0</v>
      </c>
      <c r="AC36" s="5">
        <f>'Data Entry Sheet'!AP36-'Data Entry Sheet'!AQ36</f>
        <v>0</v>
      </c>
      <c r="AD36" s="5">
        <f>'Data Entry Sheet'!AF36+'Data Entry Sheet'!AJ36+'Data Entry Sheet'!AN36</f>
        <v>0</v>
      </c>
      <c r="AE36" s="5">
        <f>'Data Entry Sheet'!AH36+'Data Entry Sheet'!AL36+'Data Entry Sheet'!AP36</f>
        <v>0</v>
      </c>
      <c r="AF36" s="5">
        <f>'Data Analysis Sheet'!AD36+'Data Analysis Sheet'!AE36</f>
        <v>0</v>
      </c>
      <c r="AG36" s="5">
        <f>'Data Analysis Sheet'!T36+'Data Analysis Sheet'!Z36+'Data Analysis Sheet'!AB36</f>
        <v>0</v>
      </c>
      <c r="AH36" s="5">
        <f>'Data Analysis Sheet'!U36+'Data Entry Sheet'!AM36+'Data Entry Sheet'!AQ36</f>
        <v>0</v>
      </c>
      <c r="AI36" s="5">
        <f>'Data Analysis Sheet'!AG36+'Data Analysis Sheet'!AH36</f>
        <v>0</v>
      </c>
      <c r="AJ36" s="6">
        <f>'Data Entry Sheet'!AW36+'Data Entry Sheet'!AY36</f>
        <v>0</v>
      </c>
      <c r="AK36" s="6">
        <f>COUNTIF('Data Entry Sheet'!AT36:AV36,"&gt;0")</f>
        <v>0</v>
      </c>
      <c r="AL36" s="6">
        <f>'Data Analysis Sheet'!AK36+'Data Analysis Sheet'!V36</f>
        <v>0</v>
      </c>
      <c r="AM36" s="6" t="b">
        <f>AND('Data Analysis Sheet'!AK36&gt;0,'Data Analysis Sheet'!W36)</f>
        <v>0</v>
      </c>
      <c r="AN36" s="6">
        <f>IF(AND('Data Entry Sheet'!AW36='Data Entry Sheet'!AX36,'Data Entry Sheet'!AW36&gt;0),1,0)</f>
        <v>0</v>
      </c>
      <c r="AO36" s="6">
        <f>IF(AND('Data Entry Sheet'!AY36='Data Entry Sheet'!AZ36,'Data Entry Sheet'!AY36&gt;0),1,0)</f>
        <v>0</v>
      </c>
      <c r="AP36" s="6" t="b">
        <f>OR((AND('Data Analysis Sheet'!AN36=1,'Data Analysis Sheet'!AO36=1)),(AND('Data Analysis Sheet'!AN36=1,'Data Entry Sheet'!AY36=0)),(AND('Data Analysis Sheet'!AO36=1,'Data Entry Sheet'!AW36=0)))</f>
        <v>0</v>
      </c>
      <c r="AQ36" s="6">
        <f>IF(AND(('Data Entry Sheet'!AW36+'Data Entry Sheet'!AY36)='Data Entry Sheet'!BA36,('Data Entry Sheet'!AW36+'Data Entry Sheet'!AY36)&gt;0),1,0)</f>
        <v>0</v>
      </c>
      <c r="AR36" s="6">
        <f>COUNTIFS('Data Entry Sheet'!AS36,"&gt;5",'Data Entry Sheet'!BB36,"Yes")</f>
        <v>0</v>
      </c>
      <c r="AS36" s="5">
        <f>IF(AND('Data Entry Sheet'!BF36='Data Entry Sheet'!AW36,'Data Entry Sheet'!AW36&gt;0),1,0)</f>
        <v>0</v>
      </c>
      <c r="AT36" s="5">
        <f>IF(AND('Data Entry Sheet'!BG36='Data Entry Sheet'!AY36,'Data Entry Sheet'!AY36&gt;0),1,0)</f>
        <v>0</v>
      </c>
      <c r="AU36" s="5">
        <f>COUNTIFS('Data Analysis Sheet'!AS36,1,'Data Analysis Sheet'!AT36,1)</f>
        <v>0</v>
      </c>
      <c r="AV36" s="6">
        <f>IF(AND(('Data Entry Sheet'!AW36+'Data Entry Sheet'!AY36)='Data Entry Sheet'!BH36,('Data Entry Sheet'!AW36+'Data Entry Sheet'!AY36)&gt;0),1,0)</f>
        <v>0</v>
      </c>
    </row>
    <row r="37" spans="1:48" x14ac:dyDescent="0.25">
      <c r="A37" s="5">
        <f>COUNTIFS('Data Entry Sheet'!C37,"Male",'Data Entry Sheet'!E37,"Medical")</f>
        <v>0</v>
      </c>
      <c r="B37" s="5">
        <f>COUNTIFS('Data Entry Sheet'!C37,"Male",'Data Entry Sheet'!E37,"Surgical")</f>
        <v>0</v>
      </c>
      <c r="C37" s="22">
        <f>'Data Entry Sheet'!H37-'Data Entry Sheet'!F37</f>
        <v>0</v>
      </c>
      <c r="D37" s="5">
        <f>COUNTIFS('Data Analysis Sheet'!I37,1,'Data Entry Sheet'!T37,"Yes")</f>
        <v>0</v>
      </c>
      <c r="E37" s="52">
        <f>COUNTIFS('Data Entry Sheet'!T37,"Yes",'Data Analysis Sheet'!R37,1)</f>
        <v>0</v>
      </c>
      <c r="F37" s="5">
        <f>COUNTIFS('Data Analysis Sheet'!D37,1,'Data Entry Sheet'!U37,"Yes")</f>
        <v>0</v>
      </c>
      <c r="G37" s="52">
        <f>COUNTIFS('Data Analysis Sheet'!E37,1,'Data Entry Sheet'!U37,"Yes")</f>
        <v>0</v>
      </c>
      <c r="H37" s="5">
        <f>IF(AND('Data Entry Sheet'!V37='Data Entry Sheet'!W37,'Data Entry Sheet'!V37&gt;0),1,0)</f>
        <v>0</v>
      </c>
      <c r="I37" s="5">
        <f>COUNTIFS('Data Analysis Sheet'!H37,1,'Data Entry Sheet'!Q37,"Less than 24 hours")</f>
        <v>0</v>
      </c>
      <c r="J37" s="5">
        <f>IF(AND('Data Entry Sheet'!X37='Data Entry Sheet'!Y37,'Data Entry Sheet'!X37&gt;0),1,0)</f>
        <v>0</v>
      </c>
      <c r="K37" s="5">
        <f>COUNTIFS('Data Analysis Sheet'!J37,1,'Data Entry Sheet'!Q37,"Less than 24 hours")</f>
        <v>0</v>
      </c>
      <c r="L37" s="52">
        <f>IF(OR('Data Entry Sheet'!X37=0,'Data Analysis Sheet'!K37=1),1,0)</f>
        <v>1</v>
      </c>
      <c r="M37" s="5">
        <f>IF(AND('Data Entry Sheet'!Z37='Data Entry Sheet'!AA37,'Data Entry Sheet'!Z37&gt;0),1,0)</f>
        <v>0</v>
      </c>
      <c r="N37" s="5">
        <f>COUNTIFS('Data Analysis Sheet'!M37,1,'Data Entry Sheet'!Q37,"Less than 24 hours")</f>
        <v>0</v>
      </c>
      <c r="O37" s="52">
        <f>IF(OR('Data Entry Sheet'!Z37=0,'Data Analysis Sheet'!N37=1),1,0)</f>
        <v>1</v>
      </c>
      <c r="P37" s="5">
        <f>COUNTIFS('Data Analysis Sheet'!F37,1,'Data Entry Sheet'!AC37,"yes")</f>
        <v>0</v>
      </c>
      <c r="Q37" s="52">
        <f>COUNTIFS('Data Analysis Sheet'!G37,1,'Data Entry Sheet'!AC37,"yes")</f>
        <v>0</v>
      </c>
      <c r="R37" s="50">
        <f>COUNTIFS('Data Analysis Sheet'!O37,1,'Data Analysis Sheet'!L37,1,'Data Analysis Sheet'!I37,1)</f>
        <v>0</v>
      </c>
      <c r="S37" s="5">
        <f>'Data Analysis Sheet'!I37+'Data Analysis Sheet'!K37+'Data Analysis Sheet'!N37</f>
        <v>0</v>
      </c>
      <c r="T37" s="5">
        <f>'Data Entry Sheet'!AF37-'Data Entry Sheet'!AG37</f>
        <v>0</v>
      </c>
      <c r="U37" s="5">
        <f>'Data Entry Sheet'!AH37-'Data Entry Sheet'!AI37</f>
        <v>0</v>
      </c>
      <c r="V37" s="5">
        <f>'Data Entry Sheet'!AF37+'Data Entry Sheet'!AH37</f>
        <v>0</v>
      </c>
      <c r="W37" s="5">
        <f>'Data Analysis Sheet'!T37+'Data Analysis Sheet'!U37</f>
        <v>0</v>
      </c>
      <c r="X37" s="5">
        <f>'Data Entry Sheet'!V37-'Data Entry Sheet'!W37</f>
        <v>0</v>
      </c>
      <c r="Y37" s="5">
        <f>COUNTIFS('Data Analysis Sheet'!W37,0,'Data Analysis Sheet'!X37,"&gt;0")</f>
        <v>0</v>
      </c>
      <c r="Z37" s="5">
        <f>'Data Entry Sheet'!AJ37-'Data Entry Sheet'!AK37</f>
        <v>0</v>
      </c>
      <c r="AA37" s="5">
        <f>'Data Entry Sheet'!AL37-'Data Entry Sheet'!AM37</f>
        <v>0</v>
      </c>
      <c r="AB37" s="5">
        <f>'Data Entry Sheet'!AN37-'Data Entry Sheet'!AO37</f>
        <v>0</v>
      </c>
      <c r="AC37" s="5">
        <f>'Data Entry Sheet'!AP37-'Data Entry Sheet'!AQ37</f>
        <v>0</v>
      </c>
      <c r="AD37" s="5">
        <f>'Data Entry Sheet'!AF37+'Data Entry Sheet'!AJ37+'Data Entry Sheet'!AN37</f>
        <v>0</v>
      </c>
      <c r="AE37" s="5">
        <f>'Data Entry Sheet'!AH37+'Data Entry Sheet'!AL37+'Data Entry Sheet'!AP37</f>
        <v>0</v>
      </c>
      <c r="AF37" s="5">
        <f>'Data Analysis Sheet'!AD37+'Data Analysis Sheet'!AE37</f>
        <v>0</v>
      </c>
      <c r="AG37" s="5">
        <f>'Data Analysis Sheet'!T37+'Data Analysis Sheet'!Z37+'Data Analysis Sheet'!AB37</f>
        <v>0</v>
      </c>
      <c r="AH37" s="5">
        <f>'Data Analysis Sheet'!U37+'Data Entry Sheet'!AM37+'Data Entry Sheet'!AQ37</f>
        <v>0</v>
      </c>
      <c r="AI37" s="5">
        <f>'Data Analysis Sheet'!AG37+'Data Analysis Sheet'!AH37</f>
        <v>0</v>
      </c>
      <c r="AJ37" s="6">
        <f>'Data Entry Sheet'!AW37+'Data Entry Sheet'!AY37</f>
        <v>0</v>
      </c>
      <c r="AK37" s="6">
        <f>COUNTIF('Data Entry Sheet'!AT37:AV37,"&gt;0")</f>
        <v>0</v>
      </c>
      <c r="AL37" s="6">
        <f>'Data Analysis Sheet'!AK37+'Data Analysis Sheet'!V37</f>
        <v>0</v>
      </c>
      <c r="AM37" s="6" t="b">
        <f>AND('Data Analysis Sheet'!AK37&gt;0,'Data Analysis Sheet'!W37)</f>
        <v>0</v>
      </c>
      <c r="AN37" s="6">
        <f>IF(AND('Data Entry Sheet'!AW37='Data Entry Sheet'!AX37,'Data Entry Sheet'!AW37&gt;0),1,0)</f>
        <v>0</v>
      </c>
      <c r="AO37" s="6">
        <f>IF(AND('Data Entry Sheet'!AY37='Data Entry Sheet'!AZ37,'Data Entry Sheet'!AY37&gt;0),1,0)</f>
        <v>0</v>
      </c>
      <c r="AP37" s="6" t="b">
        <f>OR((AND('Data Analysis Sheet'!AN37=1,'Data Analysis Sheet'!AO37=1)),(AND('Data Analysis Sheet'!AN37=1,'Data Entry Sheet'!AY37=0)),(AND('Data Analysis Sheet'!AO37=1,'Data Entry Sheet'!AW37=0)))</f>
        <v>0</v>
      </c>
      <c r="AQ37" s="6">
        <f>IF(AND(('Data Entry Sheet'!AW37+'Data Entry Sheet'!AY37)='Data Entry Sheet'!BA37,('Data Entry Sheet'!AW37+'Data Entry Sheet'!AY37)&gt;0),1,0)</f>
        <v>0</v>
      </c>
      <c r="AR37" s="6">
        <f>COUNTIFS('Data Entry Sheet'!AS37,"&gt;5",'Data Entry Sheet'!BB37,"Yes")</f>
        <v>0</v>
      </c>
      <c r="AS37" s="5">
        <f>IF(AND('Data Entry Sheet'!BF37='Data Entry Sheet'!AW37,'Data Entry Sheet'!AW37&gt;0),1,0)</f>
        <v>0</v>
      </c>
      <c r="AT37" s="5">
        <f>IF(AND('Data Entry Sheet'!BG37='Data Entry Sheet'!AY37,'Data Entry Sheet'!AY37&gt;0),1,0)</f>
        <v>0</v>
      </c>
      <c r="AU37" s="5">
        <f>COUNTIFS('Data Analysis Sheet'!AS37,1,'Data Analysis Sheet'!AT37,1)</f>
        <v>0</v>
      </c>
      <c r="AV37" s="6">
        <f>IF(AND(('Data Entry Sheet'!AW37+'Data Entry Sheet'!AY37)='Data Entry Sheet'!BH37,('Data Entry Sheet'!AW37+'Data Entry Sheet'!AY37)&gt;0),1,0)</f>
        <v>0</v>
      </c>
    </row>
    <row r="38" spans="1:48" x14ac:dyDescent="0.25">
      <c r="A38" s="5">
        <f>COUNTIFS('Data Entry Sheet'!C38,"Male",'Data Entry Sheet'!E38,"Medical")</f>
        <v>0</v>
      </c>
      <c r="B38" s="5">
        <f>COUNTIFS('Data Entry Sheet'!C38,"Male",'Data Entry Sheet'!E38,"Surgical")</f>
        <v>0</v>
      </c>
      <c r="C38" s="22">
        <f>'Data Entry Sheet'!H38-'Data Entry Sheet'!F38</f>
        <v>0</v>
      </c>
      <c r="D38" s="5">
        <f>COUNTIFS('Data Analysis Sheet'!I38,1,'Data Entry Sheet'!T38,"Yes")</f>
        <v>0</v>
      </c>
      <c r="E38" s="52">
        <f>COUNTIFS('Data Entry Sheet'!T38,"Yes",'Data Analysis Sheet'!R38,1)</f>
        <v>0</v>
      </c>
      <c r="F38" s="5">
        <f>COUNTIFS('Data Analysis Sheet'!D38,1,'Data Entry Sheet'!U38,"Yes")</f>
        <v>0</v>
      </c>
      <c r="G38" s="52">
        <f>COUNTIFS('Data Analysis Sheet'!E38,1,'Data Entry Sheet'!U38,"Yes")</f>
        <v>0</v>
      </c>
      <c r="H38" s="5">
        <f>IF(AND('Data Entry Sheet'!V38='Data Entry Sheet'!W38,'Data Entry Sheet'!V38&gt;0),1,0)</f>
        <v>0</v>
      </c>
      <c r="I38" s="5">
        <f>COUNTIFS('Data Analysis Sheet'!H38,1,'Data Entry Sheet'!Q38,"Less than 24 hours")</f>
        <v>0</v>
      </c>
      <c r="J38" s="5">
        <f>IF(AND('Data Entry Sheet'!X38='Data Entry Sheet'!Y38,'Data Entry Sheet'!X38&gt;0),1,0)</f>
        <v>0</v>
      </c>
      <c r="K38" s="5">
        <f>COUNTIFS('Data Analysis Sheet'!J38,1,'Data Entry Sheet'!Q38,"Less than 24 hours")</f>
        <v>0</v>
      </c>
      <c r="L38" s="52">
        <f>IF(OR('Data Entry Sheet'!X38=0,'Data Analysis Sheet'!K38=1),1,0)</f>
        <v>1</v>
      </c>
      <c r="M38" s="5">
        <f>IF(AND('Data Entry Sheet'!Z38='Data Entry Sheet'!AA38,'Data Entry Sheet'!Z38&gt;0),1,0)</f>
        <v>0</v>
      </c>
      <c r="N38" s="5">
        <f>COUNTIFS('Data Analysis Sheet'!M38,1,'Data Entry Sheet'!Q38,"Less than 24 hours")</f>
        <v>0</v>
      </c>
      <c r="O38" s="52">
        <f>IF(OR('Data Entry Sheet'!Z38=0,'Data Analysis Sheet'!N38=1),1,0)</f>
        <v>1</v>
      </c>
      <c r="P38" s="5">
        <f>COUNTIFS('Data Analysis Sheet'!F38,1,'Data Entry Sheet'!AC38,"yes")</f>
        <v>0</v>
      </c>
      <c r="Q38" s="52">
        <f>COUNTIFS('Data Analysis Sheet'!G38,1,'Data Entry Sheet'!AC38,"yes")</f>
        <v>0</v>
      </c>
      <c r="R38" s="50">
        <f>COUNTIFS('Data Analysis Sheet'!O38,1,'Data Analysis Sheet'!L38,1,'Data Analysis Sheet'!I38,1)</f>
        <v>0</v>
      </c>
      <c r="S38" s="5">
        <f>'Data Analysis Sheet'!I38+'Data Analysis Sheet'!K38+'Data Analysis Sheet'!N38</f>
        <v>0</v>
      </c>
      <c r="T38" s="5">
        <f>'Data Entry Sheet'!AF38-'Data Entry Sheet'!AG38</f>
        <v>0</v>
      </c>
      <c r="U38" s="5">
        <f>'Data Entry Sheet'!AH38-'Data Entry Sheet'!AI38</f>
        <v>0</v>
      </c>
      <c r="V38" s="5">
        <f>'Data Entry Sheet'!AF38+'Data Entry Sheet'!AH38</f>
        <v>0</v>
      </c>
      <c r="W38" s="5">
        <f>'Data Analysis Sheet'!T38+'Data Analysis Sheet'!U38</f>
        <v>0</v>
      </c>
      <c r="X38" s="5">
        <f>'Data Entry Sheet'!V38-'Data Entry Sheet'!W38</f>
        <v>0</v>
      </c>
      <c r="Y38" s="5">
        <f>COUNTIFS('Data Analysis Sheet'!W38,0,'Data Analysis Sheet'!X38,"&gt;0")</f>
        <v>0</v>
      </c>
      <c r="Z38" s="5">
        <f>'Data Entry Sheet'!AJ38-'Data Entry Sheet'!AK38</f>
        <v>0</v>
      </c>
      <c r="AA38" s="5">
        <f>'Data Entry Sheet'!AL38-'Data Entry Sheet'!AM38</f>
        <v>0</v>
      </c>
      <c r="AB38" s="5">
        <f>'Data Entry Sheet'!AN38-'Data Entry Sheet'!AO38</f>
        <v>0</v>
      </c>
      <c r="AC38" s="5">
        <f>'Data Entry Sheet'!AP38-'Data Entry Sheet'!AQ38</f>
        <v>0</v>
      </c>
      <c r="AD38" s="5">
        <f>'Data Entry Sheet'!AF38+'Data Entry Sheet'!AJ38+'Data Entry Sheet'!AN38</f>
        <v>0</v>
      </c>
      <c r="AE38" s="5">
        <f>'Data Entry Sheet'!AH38+'Data Entry Sheet'!AL38+'Data Entry Sheet'!AP38</f>
        <v>0</v>
      </c>
      <c r="AF38" s="5">
        <f>'Data Analysis Sheet'!AD38+'Data Analysis Sheet'!AE38</f>
        <v>0</v>
      </c>
      <c r="AG38" s="5">
        <f>'Data Analysis Sheet'!T38+'Data Analysis Sheet'!Z38+'Data Analysis Sheet'!AB38</f>
        <v>0</v>
      </c>
      <c r="AH38" s="5">
        <f>'Data Analysis Sheet'!U38+'Data Entry Sheet'!AM38+'Data Entry Sheet'!AQ38</f>
        <v>0</v>
      </c>
      <c r="AI38" s="5">
        <f>'Data Analysis Sheet'!AG38+'Data Analysis Sheet'!AH38</f>
        <v>0</v>
      </c>
      <c r="AJ38" s="6">
        <f>'Data Entry Sheet'!AW38+'Data Entry Sheet'!AY38</f>
        <v>0</v>
      </c>
      <c r="AK38" s="6">
        <f>COUNTIF('Data Entry Sheet'!AT38:AV38,"&gt;0")</f>
        <v>0</v>
      </c>
      <c r="AL38" s="6">
        <f>'Data Analysis Sheet'!AK38+'Data Analysis Sheet'!V38</f>
        <v>0</v>
      </c>
      <c r="AM38" s="6" t="b">
        <f>AND('Data Analysis Sheet'!AK38&gt;0,'Data Analysis Sheet'!W38)</f>
        <v>0</v>
      </c>
      <c r="AN38" s="6">
        <f>IF(AND('Data Entry Sheet'!AW38='Data Entry Sheet'!AX38,'Data Entry Sheet'!AW38&gt;0),1,0)</f>
        <v>0</v>
      </c>
      <c r="AO38" s="6">
        <f>IF(AND('Data Entry Sheet'!AY38='Data Entry Sheet'!AZ38,'Data Entry Sheet'!AY38&gt;0),1,0)</f>
        <v>0</v>
      </c>
      <c r="AP38" s="6" t="b">
        <f>OR((AND('Data Analysis Sheet'!AN38=1,'Data Analysis Sheet'!AO38=1)),(AND('Data Analysis Sheet'!AN38=1,'Data Entry Sheet'!AY38=0)),(AND('Data Analysis Sheet'!AO38=1,'Data Entry Sheet'!AW38=0)))</f>
        <v>0</v>
      </c>
      <c r="AQ38" s="6">
        <f>IF(AND(('Data Entry Sheet'!AW38+'Data Entry Sheet'!AY38)='Data Entry Sheet'!BA38,('Data Entry Sheet'!AW38+'Data Entry Sheet'!AY38)&gt;0),1,0)</f>
        <v>0</v>
      </c>
      <c r="AR38" s="6">
        <f>COUNTIFS('Data Entry Sheet'!AS38,"&gt;5",'Data Entry Sheet'!BB38,"Yes")</f>
        <v>0</v>
      </c>
      <c r="AS38" s="5">
        <f>IF(AND('Data Entry Sheet'!BF38='Data Entry Sheet'!AW38,'Data Entry Sheet'!AW38&gt;0),1,0)</f>
        <v>0</v>
      </c>
      <c r="AT38" s="5">
        <f>IF(AND('Data Entry Sheet'!BG38='Data Entry Sheet'!AY38,'Data Entry Sheet'!AY38&gt;0),1,0)</f>
        <v>0</v>
      </c>
      <c r="AU38" s="5">
        <f>COUNTIFS('Data Analysis Sheet'!AS38,1,'Data Analysis Sheet'!AT38,1)</f>
        <v>0</v>
      </c>
      <c r="AV38" s="6">
        <f>IF(AND(('Data Entry Sheet'!AW38+'Data Entry Sheet'!AY38)='Data Entry Sheet'!BH38,('Data Entry Sheet'!AW38+'Data Entry Sheet'!AY38)&gt;0),1,0)</f>
        <v>0</v>
      </c>
    </row>
    <row r="39" spans="1:48" x14ac:dyDescent="0.25">
      <c r="A39" s="5">
        <f>COUNTIFS('Data Entry Sheet'!C39,"Male",'Data Entry Sheet'!E39,"Medical")</f>
        <v>0</v>
      </c>
      <c r="B39" s="5">
        <f>COUNTIFS('Data Entry Sheet'!C39,"Male",'Data Entry Sheet'!E39,"Surgical")</f>
        <v>0</v>
      </c>
      <c r="C39" s="22">
        <f>'Data Entry Sheet'!H39-'Data Entry Sheet'!F39</f>
        <v>0</v>
      </c>
      <c r="D39" s="5">
        <f>COUNTIFS('Data Analysis Sheet'!I39,1,'Data Entry Sheet'!T39,"Yes")</f>
        <v>0</v>
      </c>
      <c r="E39" s="52">
        <f>COUNTIFS('Data Entry Sheet'!T39,"Yes",'Data Analysis Sheet'!R39,1)</f>
        <v>0</v>
      </c>
      <c r="F39" s="5">
        <f>COUNTIFS('Data Analysis Sheet'!D39,1,'Data Entry Sheet'!U39,"Yes")</f>
        <v>0</v>
      </c>
      <c r="G39" s="52">
        <f>COUNTIFS('Data Analysis Sheet'!E39,1,'Data Entry Sheet'!U39,"Yes")</f>
        <v>0</v>
      </c>
      <c r="H39" s="5">
        <f>IF(AND('Data Entry Sheet'!V39='Data Entry Sheet'!W39,'Data Entry Sheet'!V39&gt;0),1,0)</f>
        <v>0</v>
      </c>
      <c r="I39" s="5">
        <f>COUNTIFS('Data Analysis Sheet'!H39,1,'Data Entry Sheet'!Q39,"Less than 24 hours")</f>
        <v>0</v>
      </c>
      <c r="J39" s="5">
        <f>IF(AND('Data Entry Sheet'!X39='Data Entry Sheet'!Y39,'Data Entry Sheet'!X39&gt;0),1,0)</f>
        <v>0</v>
      </c>
      <c r="K39" s="5">
        <f>COUNTIFS('Data Analysis Sheet'!J39,1,'Data Entry Sheet'!Q39,"Less than 24 hours")</f>
        <v>0</v>
      </c>
      <c r="L39" s="52">
        <f>IF(OR('Data Entry Sheet'!X39=0,'Data Analysis Sheet'!K39=1),1,0)</f>
        <v>1</v>
      </c>
      <c r="M39" s="5">
        <f>IF(AND('Data Entry Sheet'!Z39='Data Entry Sheet'!AA39,'Data Entry Sheet'!Z39&gt;0),1,0)</f>
        <v>0</v>
      </c>
      <c r="N39" s="5">
        <f>COUNTIFS('Data Analysis Sheet'!M39,1,'Data Entry Sheet'!Q39,"Less than 24 hours")</f>
        <v>0</v>
      </c>
      <c r="O39" s="52">
        <f>IF(OR('Data Entry Sheet'!Z39=0,'Data Analysis Sheet'!N39=1),1,0)</f>
        <v>1</v>
      </c>
      <c r="P39" s="5">
        <f>COUNTIFS('Data Analysis Sheet'!F39,1,'Data Entry Sheet'!AC39,"yes")</f>
        <v>0</v>
      </c>
      <c r="Q39" s="52">
        <f>COUNTIFS('Data Analysis Sheet'!G39,1,'Data Entry Sheet'!AC39,"yes")</f>
        <v>0</v>
      </c>
      <c r="R39" s="50">
        <f>COUNTIFS('Data Analysis Sheet'!O39,1,'Data Analysis Sheet'!L39,1,'Data Analysis Sheet'!I39,1)</f>
        <v>0</v>
      </c>
      <c r="S39" s="5">
        <f>'Data Analysis Sheet'!I39+'Data Analysis Sheet'!K39+'Data Analysis Sheet'!N39</f>
        <v>0</v>
      </c>
      <c r="T39" s="5">
        <f>'Data Entry Sheet'!AF39-'Data Entry Sheet'!AG39</f>
        <v>0</v>
      </c>
      <c r="U39" s="5">
        <f>'Data Entry Sheet'!AH39-'Data Entry Sheet'!AI39</f>
        <v>0</v>
      </c>
      <c r="V39" s="5">
        <f>'Data Entry Sheet'!AF39+'Data Entry Sheet'!AH39</f>
        <v>0</v>
      </c>
      <c r="W39" s="5">
        <f>'Data Analysis Sheet'!T39+'Data Analysis Sheet'!U39</f>
        <v>0</v>
      </c>
      <c r="X39" s="5">
        <f>'Data Entry Sheet'!V39-'Data Entry Sheet'!W39</f>
        <v>0</v>
      </c>
      <c r="Y39" s="5">
        <f>COUNTIFS('Data Analysis Sheet'!W39,0,'Data Analysis Sheet'!X39,"&gt;0")</f>
        <v>0</v>
      </c>
      <c r="Z39" s="5">
        <f>'Data Entry Sheet'!AJ39-'Data Entry Sheet'!AK39</f>
        <v>0</v>
      </c>
      <c r="AA39" s="5">
        <f>'Data Entry Sheet'!AL39-'Data Entry Sheet'!AM39</f>
        <v>0</v>
      </c>
      <c r="AB39" s="5">
        <f>'Data Entry Sheet'!AN39-'Data Entry Sheet'!AO39</f>
        <v>0</v>
      </c>
      <c r="AC39" s="5">
        <f>'Data Entry Sheet'!AP39-'Data Entry Sheet'!AQ39</f>
        <v>0</v>
      </c>
      <c r="AD39" s="5">
        <f>'Data Entry Sheet'!AF39+'Data Entry Sheet'!AJ39+'Data Entry Sheet'!AN39</f>
        <v>0</v>
      </c>
      <c r="AE39" s="5">
        <f>'Data Entry Sheet'!AH39+'Data Entry Sheet'!AL39+'Data Entry Sheet'!AP39</f>
        <v>0</v>
      </c>
      <c r="AF39" s="5">
        <f>'Data Analysis Sheet'!AD39+'Data Analysis Sheet'!AE39</f>
        <v>0</v>
      </c>
      <c r="AG39" s="5">
        <f>'Data Analysis Sheet'!T39+'Data Analysis Sheet'!Z39+'Data Analysis Sheet'!AB39</f>
        <v>0</v>
      </c>
      <c r="AH39" s="5">
        <f>'Data Analysis Sheet'!U39+'Data Entry Sheet'!AM39+'Data Entry Sheet'!AQ39</f>
        <v>0</v>
      </c>
      <c r="AI39" s="5">
        <f>'Data Analysis Sheet'!AG39+'Data Analysis Sheet'!AH39</f>
        <v>0</v>
      </c>
      <c r="AJ39" s="6">
        <f>'Data Entry Sheet'!AW39+'Data Entry Sheet'!AY39</f>
        <v>0</v>
      </c>
      <c r="AK39" s="6">
        <f>COUNTIF('Data Entry Sheet'!AT39:AV39,"&gt;0")</f>
        <v>0</v>
      </c>
      <c r="AL39" s="6">
        <f>'Data Analysis Sheet'!AK39+'Data Analysis Sheet'!V39</f>
        <v>0</v>
      </c>
      <c r="AM39" s="6" t="b">
        <f>AND('Data Analysis Sheet'!AK39&gt;0,'Data Analysis Sheet'!W39)</f>
        <v>0</v>
      </c>
      <c r="AN39" s="6">
        <f>IF(AND('Data Entry Sheet'!AW39='Data Entry Sheet'!AX39,'Data Entry Sheet'!AW39&gt;0),1,0)</f>
        <v>0</v>
      </c>
      <c r="AO39" s="6">
        <f>IF(AND('Data Entry Sheet'!AY39='Data Entry Sheet'!AZ39,'Data Entry Sheet'!AY39&gt;0),1,0)</f>
        <v>0</v>
      </c>
      <c r="AP39" s="6" t="b">
        <f>OR((AND('Data Analysis Sheet'!AN39=1,'Data Analysis Sheet'!AO39=1)),(AND('Data Analysis Sheet'!AN39=1,'Data Entry Sheet'!AY39=0)),(AND('Data Analysis Sheet'!AO39=1,'Data Entry Sheet'!AW39=0)))</f>
        <v>0</v>
      </c>
      <c r="AQ39" s="6">
        <f>IF(AND(('Data Entry Sheet'!AW39+'Data Entry Sheet'!AY39)='Data Entry Sheet'!BA39,('Data Entry Sheet'!AW39+'Data Entry Sheet'!AY39)&gt;0),1,0)</f>
        <v>0</v>
      </c>
      <c r="AR39" s="6">
        <f>COUNTIFS('Data Entry Sheet'!AS39,"&gt;5",'Data Entry Sheet'!BB39,"Yes")</f>
        <v>0</v>
      </c>
      <c r="AS39" s="5">
        <f>IF(AND('Data Entry Sheet'!BF39='Data Entry Sheet'!AW39,'Data Entry Sheet'!AW39&gt;0),1,0)</f>
        <v>0</v>
      </c>
      <c r="AT39" s="5">
        <f>IF(AND('Data Entry Sheet'!BG39='Data Entry Sheet'!AY39,'Data Entry Sheet'!AY39&gt;0),1,0)</f>
        <v>0</v>
      </c>
      <c r="AU39" s="5">
        <f>COUNTIFS('Data Analysis Sheet'!AS39,1,'Data Analysis Sheet'!AT39,1)</f>
        <v>0</v>
      </c>
      <c r="AV39" s="6">
        <f>IF(AND(('Data Entry Sheet'!AW39+'Data Entry Sheet'!AY39)='Data Entry Sheet'!BH39,('Data Entry Sheet'!AW39+'Data Entry Sheet'!AY39)&gt;0),1,0)</f>
        <v>0</v>
      </c>
    </row>
    <row r="40" spans="1:48" x14ac:dyDescent="0.25">
      <c r="A40" s="5">
        <f>COUNTIFS('Data Entry Sheet'!C40,"Male",'Data Entry Sheet'!E40,"Medical")</f>
        <v>0</v>
      </c>
      <c r="B40" s="5">
        <f>COUNTIFS('Data Entry Sheet'!C40,"Male",'Data Entry Sheet'!E40,"Surgical")</f>
        <v>0</v>
      </c>
      <c r="C40" s="22">
        <f>'Data Entry Sheet'!H40-'Data Entry Sheet'!F40</f>
        <v>0</v>
      </c>
      <c r="D40" s="5">
        <f>COUNTIFS('Data Analysis Sheet'!I40,1,'Data Entry Sheet'!T40,"Yes")</f>
        <v>0</v>
      </c>
      <c r="E40" s="52">
        <f>COUNTIFS('Data Entry Sheet'!T40,"Yes",'Data Analysis Sheet'!R40,1)</f>
        <v>0</v>
      </c>
      <c r="F40" s="5">
        <f>COUNTIFS('Data Analysis Sheet'!D40,1,'Data Entry Sheet'!U40,"Yes")</f>
        <v>0</v>
      </c>
      <c r="G40" s="52">
        <f>COUNTIFS('Data Analysis Sheet'!E40,1,'Data Entry Sheet'!U40,"Yes")</f>
        <v>0</v>
      </c>
      <c r="H40" s="5">
        <f>IF(AND('Data Entry Sheet'!V40='Data Entry Sheet'!W40,'Data Entry Sheet'!V40&gt;0),1,0)</f>
        <v>0</v>
      </c>
      <c r="I40" s="5">
        <f>COUNTIFS('Data Analysis Sheet'!H40,1,'Data Entry Sheet'!Q40,"Less than 24 hours")</f>
        <v>0</v>
      </c>
      <c r="J40" s="5">
        <f>IF(AND('Data Entry Sheet'!X40='Data Entry Sheet'!Y40,'Data Entry Sheet'!X40&gt;0),1,0)</f>
        <v>0</v>
      </c>
      <c r="K40" s="5">
        <f>COUNTIFS('Data Analysis Sheet'!J40,1,'Data Entry Sheet'!Q40,"Less than 24 hours")</f>
        <v>0</v>
      </c>
      <c r="L40" s="52">
        <f>IF(OR('Data Entry Sheet'!X40=0,'Data Analysis Sheet'!K40=1),1,0)</f>
        <v>1</v>
      </c>
      <c r="M40" s="5">
        <f>IF(AND('Data Entry Sheet'!Z40='Data Entry Sheet'!AA40,'Data Entry Sheet'!Z40&gt;0),1,0)</f>
        <v>0</v>
      </c>
      <c r="N40" s="5">
        <f>COUNTIFS('Data Analysis Sheet'!M40,1,'Data Entry Sheet'!Q40,"Less than 24 hours")</f>
        <v>0</v>
      </c>
      <c r="O40" s="52">
        <f>IF(OR('Data Entry Sheet'!Z40=0,'Data Analysis Sheet'!N40=1),1,0)</f>
        <v>1</v>
      </c>
      <c r="P40" s="5">
        <f>COUNTIFS('Data Analysis Sheet'!F40,1,'Data Entry Sheet'!AC40,"yes")</f>
        <v>0</v>
      </c>
      <c r="Q40" s="52">
        <f>COUNTIFS('Data Analysis Sheet'!G40,1,'Data Entry Sheet'!AC40,"yes")</f>
        <v>0</v>
      </c>
      <c r="R40" s="50">
        <f>COUNTIFS('Data Analysis Sheet'!O40,1,'Data Analysis Sheet'!L40,1,'Data Analysis Sheet'!I40,1)</f>
        <v>0</v>
      </c>
      <c r="S40" s="5">
        <f>'Data Analysis Sheet'!I40+'Data Analysis Sheet'!K40+'Data Analysis Sheet'!N40</f>
        <v>0</v>
      </c>
      <c r="T40" s="5">
        <f>'Data Entry Sheet'!AF40-'Data Entry Sheet'!AG40</f>
        <v>0</v>
      </c>
      <c r="U40" s="5">
        <f>'Data Entry Sheet'!AH40-'Data Entry Sheet'!AI40</f>
        <v>0</v>
      </c>
      <c r="V40" s="5">
        <f>'Data Entry Sheet'!AF40+'Data Entry Sheet'!AH40</f>
        <v>0</v>
      </c>
      <c r="W40" s="5">
        <f>'Data Analysis Sheet'!T40+'Data Analysis Sheet'!U40</f>
        <v>0</v>
      </c>
      <c r="X40" s="5">
        <f>'Data Entry Sheet'!V40-'Data Entry Sheet'!W40</f>
        <v>0</v>
      </c>
      <c r="Y40" s="5">
        <f>COUNTIFS('Data Analysis Sheet'!W40,0,'Data Analysis Sheet'!X40,"&gt;0")</f>
        <v>0</v>
      </c>
      <c r="Z40" s="5">
        <f>'Data Entry Sheet'!AJ40-'Data Entry Sheet'!AK40</f>
        <v>0</v>
      </c>
      <c r="AA40" s="5">
        <f>'Data Entry Sheet'!AL40-'Data Entry Sheet'!AM40</f>
        <v>0</v>
      </c>
      <c r="AB40" s="5">
        <f>'Data Entry Sheet'!AN40-'Data Entry Sheet'!AO40</f>
        <v>0</v>
      </c>
      <c r="AC40" s="5">
        <f>'Data Entry Sheet'!AP40-'Data Entry Sheet'!AQ40</f>
        <v>0</v>
      </c>
      <c r="AD40" s="5">
        <f>'Data Entry Sheet'!AF40+'Data Entry Sheet'!AJ40+'Data Entry Sheet'!AN40</f>
        <v>0</v>
      </c>
      <c r="AE40" s="5">
        <f>'Data Entry Sheet'!AH40+'Data Entry Sheet'!AL40+'Data Entry Sheet'!AP40</f>
        <v>0</v>
      </c>
      <c r="AF40" s="5">
        <f>'Data Analysis Sheet'!AD40+'Data Analysis Sheet'!AE40</f>
        <v>0</v>
      </c>
      <c r="AG40" s="5">
        <f>'Data Analysis Sheet'!T40+'Data Analysis Sheet'!Z40+'Data Analysis Sheet'!AB40</f>
        <v>0</v>
      </c>
      <c r="AH40" s="5">
        <f>'Data Analysis Sheet'!U40+'Data Entry Sheet'!AM40+'Data Entry Sheet'!AQ40</f>
        <v>0</v>
      </c>
      <c r="AI40" s="5">
        <f>'Data Analysis Sheet'!AG40+'Data Analysis Sheet'!AH40</f>
        <v>0</v>
      </c>
      <c r="AJ40" s="6">
        <f>'Data Entry Sheet'!AW40+'Data Entry Sheet'!AY40</f>
        <v>0</v>
      </c>
      <c r="AK40" s="6">
        <f>COUNTIF('Data Entry Sheet'!AT40:AV40,"&gt;0")</f>
        <v>0</v>
      </c>
      <c r="AL40" s="6">
        <f>'Data Analysis Sheet'!AK40+'Data Analysis Sheet'!V40</f>
        <v>0</v>
      </c>
      <c r="AM40" s="6" t="b">
        <f>AND('Data Analysis Sheet'!AK40&gt;0,'Data Analysis Sheet'!W40)</f>
        <v>0</v>
      </c>
      <c r="AN40" s="6">
        <f>IF(AND('Data Entry Sheet'!AW40='Data Entry Sheet'!AX40,'Data Entry Sheet'!AW40&gt;0),1,0)</f>
        <v>0</v>
      </c>
      <c r="AO40" s="6">
        <f>IF(AND('Data Entry Sheet'!AY40='Data Entry Sheet'!AZ40,'Data Entry Sheet'!AY40&gt;0),1,0)</f>
        <v>0</v>
      </c>
      <c r="AP40" s="6" t="b">
        <f>OR((AND('Data Analysis Sheet'!AN40=1,'Data Analysis Sheet'!AO40=1)),(AND('Data Analysis Sheet'!AN40=1,'Data Entry Sheet'!AY40=0)),(AND('Data Analysis Sheet'!AO40=1,'Data Entry Sheet'!AW40=0)))</f>
        <v>0</v>
      </c>
      <c r="AQ40" s="6">
        <f>IF(AND(('Data Entry Sheet'!AW40+'Data Entry Sheet'!AY40)='Data Entry Sheet'!BA40,('Data Entry Sheet'!AW40+'Data Entry Sheet'!AY40)&gt;0),1,0)</f>
        <v>0</v>
      </c>
      <c r="AR40" s="6">
        <f>COUNTIFS('Data Entry Sheet'!AS40,"&gt;5",'Data Entry Sheet'!BB40,"Yes")</f>
        <v>0</v>
      </c>
      <c r="AS40" s="5">
        <f>IF(AND('Data Entry Sheet'!BF40='Data Entry Sheet'!AW40,'Data Entry Sheet'!AW40&gt;0),1,0)</f>
        <v>0</v>
      </c>
      <c r="AT40" s="5">
        <f>IF(AND('Data Entry Sheet'!BG40='Data Entry Sheet'!AY40,'Data Entry Sheet'!AY40&gt;0),1,0)</f>
        <v>0</v>
      </c>
      <c r="AU40" s="5">
        <f>COUNTIFS('Data Analysis Sheet'!AS40,1,'Data Analysis Sheet'!AT40,1)</f>
        <v>0</v>
      </c>
      <c r="AV40" s="6">
        <f>IF(AND(('Data Entry Sheet'!AW40+'Data Entry Sheet'!AY40)='Data Entry Sheet'!BH40,('Data Entry Sheet'!AW40+'Data Entry Sheet'!AY40)&gt;0),1,0)</f>
        <v>0</v>
      </c>
    </row>
    <row r="41" spans="1:48" x14ac:dyDescent="0.25">
      <c r="A41" s="5">
        <f>COUNTIFS('Data Entry Sheet'!C41,"Male",'Data Entry Sheet'!E41,"Medical")</f>
        <v>0</v>
      </c>
      <c r="B41" s="5">
        <f>COUNTIFS('Data Entry Sheet'!C41,"Male",'Data Entry Sheet'!E41,"Surgical")</f>
        <v>0</v>
      </c>
      <c r="C41" s="22">
        <f>'Data Entry Sheet'!H41-'Data Entry Sheet'!F41</f>
        <v>0</v>
      </c>
      <c r="D41" s="5">
        <f>COUNTIFS('Data Analysis Sheet'!I41,1,'Data Entry Sheet'!T41,"Yes")</f>
        <v>0</v>
      </c>
      <c r="E41" s="52">
        <f>COUNTIFS('Data Entry Sheet'!T41,"Yes",'Data Analysis Sheet'!R41,1)</f>
        <v>0</v>
      </c>
      <c r="F41" s="5">
        <f>COUNTIFS('Data Analysis Sheet'!D41,1,'Data Entry Sheet'!U41,"Yes")</f>
        <v>0</v>
      </c>
      <c r="G41" s="52">
        <f>COUNTIFS('Data Analysis Sheet'!E41,1,'Data Entry Sheet'!U41,"Yes")</f>
        <v>0</v>
      </c>
      <c r="H41" s="5">
        <f>IF(AND('Data Entry Sheet'!V41='Data Entry Sheet'!W41,'Data Entry Sheet'!V41&gt;0),1,0)</f>
        <v>0</v>
      </c>
      <c r="I41" s="5">
        <f>COUNTIFS('Data Analysis Sheet'!H41,1,'Data Entry Sheet'!Q41,"Less than 24 hours")</f>
        <v>0</v>
      </c>
      <c r="J41" s="5">
        <f>IF(AND('Data Entry Sheet'!X41='Data Entry Sheet'!Y41,'Data Entry Sheet'!X41&gt;0),1,0)</f>
        <v>0</v>
      </c>
      <c r="K41" s="5">
        <f>COUNTIFS('Data Analysis Sheet'!J41,1,'Data Entry Sheet'!Q41,"Less than 24 hours")</f>
        <v>0</v>
      </c>
      <c r="L41" s="52">
        <f>IF(OR('Data Entry Sheet'!X41=0,'Data Analysis Sheet'!K41=1),1,0)</f>
        <v>1</v>
      </c>
      <c r="M41" s="5">
        <f>IF(AND('Data Entry Sheet'!Z41='Data Entry Sheet'!AA41,'Data Entry Sheet'!Z41&gt;0),1,0)</f>
        <v>0</v>
      </c>
      <c r="N41" s="5">
        <f>COUNTIFS('Data Analysis Sheet'!M41,1,'Data Entry Sheet'!Q41,"Less than 24 hours")</f>
        <v>0</v>
      </c>
      <c r="O41" s="52">
        <f>IF(OR('Data Entry Sheet'!Z41=0,'Data Analysis Sheet'!N41=1),1,0)</f>
        <v>1</v>
      </c>
      <c r="P41" s="5">
        <f>COUNTIFS('Data Analysis Sheet'!F41,1,'Data Entry Sheet'!AC41,"yes")</f>
        <v>0</v>
      </c>
      <c r="Q41" s="52">
        <f>COUNTIFS('Data Analysis Sheet'!G41,1,'Data Entry Sheet'!AC41,"yes")</f>
        <v>0</v>
      </c>
      <c r="R41" s="50">
        <f>COUNTIFS('Data Analysis Sheet'!O41,1,'Data Analysis Sheet'!L41,1,'Data Analysis Sheet'!I41,1)</f>
        <v>0</v>
      </c>
      <c r="S41" s="5">
        <f>'Data Analysis Sheet'!I41+'Data Analysis Sheet'!K41+'Data Analysis Sheet'!N41</f>
        <v>0</v>
      </c>
      <c r="T41" s="5">
        <f>'Data Entry Sheet'!AF41-'Data Entry Sheet'!AG41</f>
        <v>0</v>
      </c>
      <c r="U41" s="5">
        <f>'Data Entry Sheet'!AH41-'Data Entry Sheet'!AI41</f>
        <v>0</v>
      </c>
      <c r="V41" s="5">
        <f>'Data Entry Sheet'!AF41+'Data Entry Sheet'!AH41</f>
        <v>0</v>
      </c>
      <c r="W41" s="5">
        <f>'Data Analysis Sheet'!T41+'Data Analysis Sheet'!U41</f>
        <v>0</v>
      </c>
      <c r="X41" s="5">
        <f>'Data Entry Sheet'!V41-'Data Entry Sheet'!W41</f>
        <v>0</v>
      </c>
      <c r="Y41" s="5">
        <f>COUNTIFS('Data Analysis Sheet'!W41,0,'Data Analysis Sheet'!X41,"&gt;0")</f>
        <v>0</v>
      </c>
      <c r="Z41" s="5">
        <f>'Data Entry Sheet'!AJ41-'Data Entry Sheet'!AK41</f>
        <v>0</v>
      </c>
      <c r="AA41" s="5">
        <f>'Data Entry Sheet'!AL41-'Data Entry Sheet'!AM41</f>
        <v>0</v>
      </c>
      <c r="AB41" s="5">
        <f>'Data Entry Sheet'!AN41-'Data Entry Sheet'!AO41</f>
        <v>0</v>
      </c>
      <c r="AC41" s="5">
        <f>'Data Entry Sheet'!AP41-'Data Entry Sheet'!AQ41</f>
        <v>0</v>
      </c>
      <c r="AD41" s="5">
        <f>'Data Entry Sheet'!AF41+'Data Entry Sheet'!AJ41+'Data Entry Sheet'!AN41</f>
        <v>0</v>
      </c>
      <c r="AE41" s="5">
        <f>'Data Entry Sheet'!AH41+'Data Entry Sheet'!AL41+'Data Entry Sheet'!AP41</f>
        <v>0</v>
      </c>
      <c r="AF41" s="5">
        <f>'Data Analysis Sheet'!AD41+'Data Analysis Sheet'!AE41</f>
        <v>0</v>
      </c>
      <c r="AG41" s="5">
        <f>'Data Analysis Sheet'!T41+'Data Analysis Sheet'!Z41+'Data Analysis Sheet'!AB41</f>
        <v>0</v>
      </c>
      <c r="AH41" s="5">
        <f>'Data Analysis Sheet'!U41+'Data Entry Sheet'!AM41+'Data Entry Sheet'!AQ41</f>
        <v>0</v>
      </c>
      <c r="AI41" s="5">
        <f>'Data Analysis Sheet'!AG41+'Data Analysis Sheet'!AH41</f>
        <v>0</v>
      </c>
      <c r="AJ41" s="6">
        <f>'Data Entry Sheet'!AW41+'Data Entry Sheet'!AY41</f>
        <v>0</v>
      </c>
      <c r="AK41" s="6">
        <f>COUNTIF('Data Entry Sheet'!AT41:AV41,"&gt;0")</f>
        <v>0</v>
      </c>
      <c r="AL41" s="6">
        <f>'Data Analysis Sheet'!AK41+'Data Analysis Sheet'!V41</f>
        <v>0</v>
      </c>
      <c r="AM41" s="6" t="b">
        <f>AND('Data Analysis Sheet'!AK41&gt;0,'Data Analysis Sheet'!W41)</f>
        <v>0</v>
      </c>
      <c r="AN41" s="6">
        <f>IF(AND('Data Entry Sheet'!AW41='Data Entry Sheet'!AX41,'Data Entry Sheet'!AW41&gt;0),1,0)</f>
        <v>0</v>
      </c>
      <c r="AO41" s="6">
        <f>IF(AND('Data Entry Sheet'!AY41='Data Entry Sheet'!AZ41,'Data Entry Sheet'!AY41&gt;0),1,0)</f>
        <v>0</v>
      </c>
      <c r="AP41" s="6" t="b">
        <f>OR((AND('Data Analysis Sheet'!AN41=1,'Data Analysis Sheet'!AO41=1)),(AND('Data Analysis Sheet'!AN41=1,'Data Entry Sheet'!AY41=0)),(AND('Data Analysis Sheet'!AO41=1,'Data Entry Sheet'!AW41=0)))</f>
        <v>0</v>
      </c>
      <c r="AQ41" s="6">
        <f>IF(AND(('Data Entry Sheet'!AW41+'Data Entry Sheet'!AY41)='Data Entry Sheet'!BA41,('Data Entry Sheet'!AW41+'Data Entry Sheet'!AY41)&gt;0),1,0)</f>
        <v>0</v>
      </c>
      <c r="AR41" s="6">
        <f>COUNTIFS('Data Entry Sheet'!AS41,"&gt;5",'Data Entry Sheet'!BB41,"Yes")</f>
        <v>0</v>
      </c>
      <c r="AS41" s="5">
        <f>IF(AND('Data Entry Sheet'!BF41='Data Entry Sheet'!AW41,'Data Entry Sheet'!AW41&gt;0),1,0)</f>
        <v>0</v>
      </c>
      <c r="AT41" s="5">
        <f>IF(AND('Data Entry Sheet'!BG41='Data Entry Sheet'!AY41,'Data Entry Sheet'!AY41&gt;0),1,0)</f>
        <v>0</v>
      </c>
      <c r="AU41" s="5">
        <f>COUNTIFS('Data Analysis Sheet'!AS41,1,'Data Analysis Sheet'!AT41,1)</f>
        <v>0</v>
      </c>
      <c r="AV41" s="6">
        <f>IF(AND(('Data Entry Sheet'!AW41+'Data Entry Sheet'!AY41)='Data Entry Sheet'!BH41,('Data Entry Sheet'!AW41+'Data Entry Sheet'!AY41)&gt;0),1,0)</f>
        <v>0</v>
      </c>
    </row>
    <row r="42" spans="1:48" x14ac:dyDescent="0.25">
      <c r="A42" s="5">
        <f>COUNTIFS('Data Entry Sheet'!C42,"Male",'Data Entry Sheet'!E42,"Medical")</f>
        <v>0</v>
      </c>
      <c r="B42" s="5">
        <f>COUNTIFS('Data Entry Sheet'!C42,"Male",'Data Entry Sheet'!E42,"Surgical")</f>
        <v>0</v>
      </c>
      <c r="C42" s="22">
        <f>'Data Entry Sheet'!H42-'Data Entry Sheet'!F42</f>
        <v>0</v>
      </c>
      <c r="D42" s="5">
        <f>COUNTIFS('Data Analysis Sheet'!I42,1,'Data Entry Sheet'!T42,"Yes")</f>
        <v>0</v>
      </c>
      <c r="E42" s="52">
        <f>COUNTIFS('Data Entry Sheet'!T42,"Yes",'Data Analysis Sheet'!R42,1)</f>
        <v>0</v>
      </c>
      <c r="F42" s="5">
        <f>COUNTIFS('Data Analysis Sheet'!D42,1,'Data Entry Sheet'!U42,"Yes")</f>
        <v>0</v>
      </c>
      <c r="G42" s="52">
        <f>COUNTIFS('Data Analysis Sheet'!E42,1,'Data Entry Sheet'!U42,"Yes")</f>
        <v>0</v>
      </c>
      <c r="H42" s="5">
        <f>IF(AND('Data Entry Sheet'!V42='Data Entry Sheet'!W42,'Data Entry Sheet'!V42&gt;0),1,0)</f>
        <v>0</v>
      </c>
      <c r="I42" s="5">
        <f>COUNTIFS('Data Analysis Sheet'!H42,1,'Data Entry Sheet'!Q42,"Less than 24 hours")</f>
        <v>0</v>
      </c>
      <c r="J42" s="5">
        <f>IF(AND('Data Entry Sheet'!X42='Data Entry Sheet'!Y42,'Data Entry Sheet'!X42&gt;0),1,0)</f>
        <v>0</v>
      </c>
      <c r="K42" s="5">
        <f>COUNTIFS('Data Analysis Sheet'!J42,1,'Data Entry Sheet'!Q42,"Less than 24 hours")</f>
        <v>0</v>
      </c>
      <c r="L42" s="52">
        <f>IF(OR('Data Entry Sheet'!X42=0,'Data Analysis Sheet'!K42=1),1,0)</f>
        <v>1</v>
      </c>
      <c r="M42" s="5">
        <f>IF(AND('Data Entry Sheet'!Z42='Data Entry Sheet'!AA42,'Data Entry Sheet'!Z42&gt;0),1,0)</f>
        <v>0</v>
      </c>
      <c r="N42" s="5">
        <f>COUNTIFS('Data Analysis Sheet'!M42,1,'Data Entry Sheet'!Q42,"Less than 24 hours")</f>
        <v>0</v>
      </c>
      <c r="O42" s="52">
        <f>IF(OR('Data Entry Sheet'!Z42=0,'Data Analysis Sheet'!N42=1),1,0)</f>
        <v>1</v>
      </c>
      <c r="P42" s="5">
        <f>COUNTIFS('Data Analysis Sheet'!F42,1,'Data Entry Sheet'!AC42,"yes")</f>
        <v>0</v>
      </c>
      <c r="Q42" s="52">
        <f>COUNTIFS('Data Analysis Sheet'!G42,1,'Data Entry Sheet'!AC42,"yes")</f>
        <v>0</v>
      </c>
      <c r="R42" s="50">
        <f>COUNTIFS('Data Analysis Sheet'!O42,1,'Data Analysis Sheet'!L42,1,'Data Analysis Sheet'!I42,1)</f>
        <v>0</v>
      </c>
      <c r="S42" s="5">
        <f>'Data Analysis Sheet'!I42+'Data Analysis Sheet'!K42+'Data Analysis Sheet'!N42</f>
        <v>0</v>
      </c>
      <c r="T42" s="5">
        <f>'Data Entry Sheet'!AF42-'Data Entry Sheet'!AG42</f>
        <v>0</v>
      </c>
      <c r="U42" s="5">
        <f>'Data Entry Sheet'!AH42-'Data Entry Sheet'!AI42</f>
        <v>0</v>
      </c>
      <c r="V42" s="5">
        <f>'Data Entry Sheet'!AF42+'Data Entry Sheet'!AH42</f>
        <v>0</v>
      </c>
      <c r="W42" s="5">
        <f>'Data Analysis Sheet'!T42+'Data Analysis Sheet'!U42</f>
        <v>0</v>
      </c>
      <c r="X42" s="5">
        <f>'Data Entry Sheet'!V42-'Data Entry Sheet'!W42</f>
        <v>0</v>
      </c>
      <c r="Y42" s="5">
        <f>COUNTIFS('Data Analysis Sheet'!W42,0,'Data Analysis Sheet'!X42,"&gt;0")</f>
        <v>0</v>
      </c>
      <c r="Z42" s="5">
        <f>'Data Entry Sheet'!AJ42-'Data Entry Sheet'!AK42</f>
        <v>0</v>
      </c>
      <c r="AA42" s="5">
        <f>'Data Entry Sheet'!AL42-'Data Entry Sheet'!AM42</f>
        <v>0</v>
      </c>
      <c r="AB42" s="5">
        <f>'Data Entry Sheet'!AN42-'Data Entry Sheet'!AO42</f>
        <v>0</v>
      </c>
      <c r="AC42" s="5">
        <f>'Data Entry Sheet'!AP42-'Data Entry Sheet'!AQ42</f>
        <v>0</v>
      </c>
      <c r="AD42" s="5">
        <f>'Data Entry Sheet'!AF42+'Data Entry Sheet'!AJ42+'Data Entry Sheet'!AN42</f>
        <v>0</v>
      </c>
      <c r="AE42" s="5">
        <f>'Data Entry Sheet'!AH42+'Data Entry Sheet'!AL42+'Data Entry Sheet'!AP42</f>
        <v>0</v>
      </c>
      <c r="AF42" s="5">
        <f>'Data Analysis Sheet'!AD42+'Data Analysis Sheet'!AE42</f>
        <v>0</v>
      </c>
      <c r="AG42" s="5">
        <f>'Data Analysis Sheet'!T42+'Data Analysis Sheet'!Z42+'Data Analysis Sheet'!AB42</f>
        <v>0</v>
      </c>
      <c r="AH42" s="5">
        <f>'Data Analysis Sheet'!U42+'Data Entry Sheet'!AM42+'Data Entry Sheet'!AQ42</f>
        <v>0</v>
      </c>
      <c r="AI42" s="5">
        <f>'Data Analysis Sheet'!AG42+'Data Analysis Sheet'!AH42</f>
        <v>0</v>
      </c>
      <c r="AJ42" s="6">
        <f>'Data Entry Sheet'!AW42+'Data Entry Sheet'!AY42</f>
        <v>0</v>
      </c>
      <c r="AK42" s="6">
        <f>COUNTIF('Data Entry Sheet'!AT42:AV42,"&gt;0")</f>
        <v>0</v>
      </c>
      <c r="AL42" s="6">
        <f>'Data Analysis Sheet'!AK42+'Data Analysis Sheet'!V42</f>
        <v>0</v>
      </c>
      <c r="AM42" s="6" t="b">
        <f>AND('Data Analysis Sheet'!AK42&gt;0,'Data Analysis Sheet'!W42)</f>
        <v>0</v>
      </c>
      <c r="AN42" s="6">
        <f>IF(AND('Data Entry Sheet'!AW42='Data Entry Sheet'!AX42,'Data Entry Sheet'!AW42&gt;0),1,0)</f>
        <v>0</v>
      </c>
      <c r="AO42" s="6">
        <f>IF(AND('Data Entry Sheet'!AY42='Data Entry Sheet'!AZ42,'Data Entry Sheet'!AY42&gt;0),1,0)</f>
        <v>0</v>
      </c>
      <c r="AP42" s="6" t="b">
        <f>OR((AND('Data Analysis Sheet'!AN42=1,'Data Analysis Sheet'!AO42=1)),(AND('Data Analysis Sheet'!AN42=1,'Data Entry Sheet'!AY42=0)),(AND('Data Analysis Sheet'!AO42=1,'Data Entry Sheet'!AW42=0)))</f>
        <v>0</v>
      </c>
      <c r="AQ42" s="6">
        <f>IF(AND(('Data Entry Sheet'!AW42+'Data Entry Sheet'!AY42)='Data Entry Sheet'!BA42,('Data Entry Sheet'!AW42+'Data Entry Sheet'!AY42)&gt;0),1,0)</f>
        <v>0</v>
      </c>
      <c r="AR42" s="6">
        <f>COUNTIFS('Data Entry Sheet'!AS42,"&gt;5",'Data Entry Sheet'!BB42,"Yes")</f>
        <v>0</v>
      </c>
      <c r="AS42" s="5">
        <f>IF(AND('Data Entry Sheet'!BF42='Data Entry Sheet'!AW42,'Data Entry Sheet'!AW42&gt;0),1,0)</f>
        <v>0</v>
      </c>
      <c r="AT42" s="5">
        <f>IF(AND('Data Entry Sheet'!BG42='Data Entry Sheet'!AY42,'Data Entry Sheet'!AY42&gt;0),1,0)</f>
        <v>0</v>
      </c>
      <c r="AU42" s="5">
        <f>COUNTIFS('Data Analysis Sheet'!AS42,1,'Data Analysis Sheet'!AT42,1)</f>
        <v>0</v>
      </c>
      <c r="AV42" s="6">
        <f>IF(AND(('Data Entry Sheet'!AW42+'Data Entry Sheet'!AY42)='Data Entry Sheet'!BH42,('Data Entry Sheet'!AW42+'Data Entry Sheet'!AY42)&gt;0),1,0)</f>
        <v>0</v>
      </c>
    </row>
    <row r="43" spans="1:48" x14ac:dyDescent="0.25">
      <c r="A43" s="5">
        <f>COUNTIFS('Data Entry Sheet'!C43,"Male",'Data Entry Sheet'!E43,"Medical")</f>
        <v>0</v>
      </c>
      <c r="B43" s="5">
        <f>COUNTIFS('Data Entry Sheet'!C43,"Male",'Data Entry Sheet'!E43,"Surgical")</f>
        <v>0</v>
      </c>
      <c r="C43" s="22">
        <f>'Data Entry Sheet'!H43-'Data Entry Sheet'!F43</f>
        <v>0</v>
      </c>
      <c r="D43" s="5">
        <f>COUNTIFS('Data Analysis Sheet'!I43,1,'Data Entry Sheet'!T43,"Yes")</f>
        <v>0</v>
      </c>
      <c r="E43" s="52">
        <f>COUNTIFS('Data Entry Sheet'!T43,"Yes",'Data Analysis Sheet'!R43,1)</f>
        <v>0</v>
      </c>
      <c r="F43" s="5">
        <f>COUNTIFS('Data Analysis Sheet'!D43,1,'Data Entry Sheet'!U43,"Yes")</f>
        <v>0</v>
      </c>
      <c r="G43" s="52">
        <f>COUNTIFS('Data Analysis Sheet'!E43,1,'Data Entry Sheet'!U43,"Yes")</f>
        <v>0</v>
      </c>
      <c r="H43" s="5">
        <f>IF(AND('Data Entry Sheet'!V43='Data Entry Sheet'!W43,'Data Entry Sheet'!V43&gt;0),1,0)</f>
        <v>0</v>
      </c>
      <c r="I43" s="5">
        <f>COUNTIFS('Data Analysis Sheet'!H43,1,'Data Entry Sheet'!Q43,"Less than 24 hours")</f>
        <v>0</v>
      </c>
      <c r="J43" s="5">
        <f>IF(AND('Data Entry Sheet'!X43='Data Entry Sheet'!Y43,'Data Entry Sheet'!X43&gt;0),1,0)</f>
        <v>0</v>
      </c>
      <c r="K43" s="5">
        <f>COUNTIFS('Data Analysis Sheet'!J43,1,'Data Entry Sheet'!Q43,"Less than 24 hours")</f>
        <v>0</v>
      </c>
      <c r="L43" s="52">
        <f>IF(OR('Data Entry Sheet'!X43=0,'Data Analysis Sheet'!K43=1),1,0)</f>
        <v>1</v>
      </c>
      <c r="M43" s="5">
        <f>IF(AND('Data Entry Sheet'!Z43='Data Entry Sheet'!AA43,'Data Entry Sheet'!Z43&gt;0),1,0)</f>
        <v>0</v>
      </c>
      <c r="N43" s="5">
        <f>COUNTIFS('Data Analysis Sheet'!M43,1,'Data Entry Sheet'!Q43,"Less than 24 hours")</f>
        <v>0</v>
      </c>
      <c r="O43" s="52">
        <f>IF(OR('Data Entry Sheet'!Z43=0,'Data Analysis Sheet'!N43=1),1,0)</f>
        <v>1</v>
      </c>
      <c r="P43" s="5">
        <f>COUNTIFS('Data Analysis Sheet'!F43,1,'Data Entry Sheet'!AC43,"yes")</f>
        <v>0</v>
      </c>
      <c r="Q43" s="52">
        <f>COUNTIFS('Data Analysis Sheet'!G43,1,'Data Entry Sheet'!AC43,"yes")</f>
        <v>0</v>
      </c>
      <c r="R43" s="50">
        <f>COUNTIFS('Data Analysis Sheet'!O43,1,'Data Analysis Sheet'!L43,1,'Data Analysis Sheet'!I43,1)</f>
        <v>0</v>
      </c>
      <c r="S43" s="5">
        <f>'Data Analysis Sheet'!I43+'Data Analysis Sheet'!K43+'Data Analysis Sheet'!N43</f>
        <v>0</v>
      </c>
      <c r="T43" s="5">
        <f>'Data Entry Sheet'!AF43-'Data Entry Sheet'!AG43</f>
        <v>0</v>
      </c>
      <c r="U43" s="5">
        <f>'Data Entry Sheet'!AH43-'Data Entry Sheet'!AI43</f>
        <v>0</v>
      </c>
      <c r="V43" s="5">
        <f>'Data Entry Sheet'!AF43+'Data Entry Sheet'!AH43</f>
        <v>0</v>
      </c>
      <c r="W43" s="5">
        <f>'Data Analysis Sheet'!T43+'Data Analysis Sheet'!U43</f>
        <v>0</v>
      </c>
      <c r="X43" s="5">
        <f>'Data Entry Sheet'!V43-'Data Entry Sheet'!W43</f>
        <v>0</v>
      </c>
      <c r="Y43" s="5">
        <f>COUNTIFS('Data Analysis Sheet'!W43,0,'Data Analysis Sheet'!X43,"&gt;0")</f>
        <v>0</v>
      </c>
      <c r="Z43" s="5">
        <f>'Data Entry Sheet'!AJ43-'Data Entry Sheet'!AK43</f>
        <v>0</v>
      </c>
      <c r="AA43" s="5">
        <f>'Data Entry Sheet'!AL43-'Data Entry Sheet'!AM43</f>
        <v>0</v>
      </c>
      <c r="AB43" s="5">
        <f>'Data Entry Sheet'!AN43-'Data Entry Sheet'!AO43</f>
        <v>0</v>
      </c>
      <c r="AC43" s="5">
        <f>'Data Entry Sheet'!AP43-'Data Entry Sheet'!AQ43</f>
        <v>0</v>
      </c>
      <c r="AD43" s="5">
        <f>'Data Entry Sheet'!AF43+'Data Entry Sheet'!AJ43+'Data Entry Sheet'!AN43</f>
        <v>0</v>
      </c>
      <c r="AE43" s="5">
        <f>'Data Entry Sheet'!AH43+'Data Entry Sheet'!AL43+'Data Entry Sheet'!AP43</f>
        <v>0</v>
      </c>
      <c r="AF43" s="5">
        <f>'Data Analysis Sheet'!AD43+'Data Analysis Sheet'!AE43</f>
        <v>0</v>
      </c>
      <c r="AG43" s="5">
        <f>'Data Analysis Sheet'!T43+'Data Analysis Sheet'!Z43+'Data Analysis Sheet'!AB43</f>
        <v>0</v>
      </c>
      <c r="AH43" s="5">
        <f>'Data Analysis Sheet'!U43+'Data Entry Sheet'!AM43+'Data Entry Sheet'!AQ43</f>
        <v>0</v>
      </c>
      <c r="AI43" s="5">
        <f>'Data Analysis Sheet'!AG43+'Data Analysis Sheet'!AH43</f>
        <v>0</v>
      </c>
      <c r="AJ43" s="6">
        <f>'Data Entry Sheet'!AW43+'Data Entry Sheet'!AY43</f>
        <v>0</v>
      </c>
      <c r="AK43" s="6">
        <f>COUNTIF('Data Entry Sheet'!AT43:AV43,"&gt;0")</f>
        <v>0</v>
      </c>
      <c r="AL43" s="6">
        <f>'Data Analysis Sheet'!AK43+'Data Analysis Sheet'!V43</f>
        <v>0</v>
      </c>
      <c r="AM43" s="6" t="b">
        <f>AND('Data Analysis Sheet'!AK43&gt;0,'Data Analysis Sheet'!W43)</f>
        <v>0</v>
      </c>
      <c r="AN43" s="6">
        <f>IF(AND('Data Entry Sheet'!AW43='Data Entry Sheet'!AX43,'Data Entry Sheet'!AW43&gt;0),1,0)</f>
        <v>0</v>
      </c>
      <c r="AO43" s="6">
        <f>IF(AND('Data Entry Sheet'!AY43='Data Entry Sheet'!AZ43,'Data Entry Sheet'!AY43&gt;0),1,0)</f>
        <v>0</v>
      </c>
      <c r="AP43" s="6" t="b">
        <f>OR((AND('Data Analysis Sheet'!AN43=1,'Data Analysis Sheet'!AO43=1)),(AND('Data Analysis Sheet'!AN43=1,'Data Entry Sheet'!AY43=0)),(AND('Data Analysis Sheet'!AO43=1,'Data Entry Sheet'!AW43=0)))</f>
        <v>0</v>
      </c>
      <c r="AQ43" s="6">
        <f>IF(AND(('Data Entry Sheet'!AW43+'Data Entry Sheet'!AY43)='Data Entry Sheet'!BA43,('Data Entry Sheet'!AW43+'Data Entry Sheet'!AY43)&gt;0),1,0)</f>
        <v>0</v>
      </c>
      <c r="AR43" s="6">
        <f>COUNTIFS('Data Entry Sheet'!AS43,"&gt;5",'Data Entry Sheet'!BB43,"Yes")</f>
        <v>0</v>
      </c>
      <c r="AS43" s="5">
        <f>IF(AND('Data Entry Sheet'!BF43='Data Entry Sheet'!AW43,'Data Entry Sheet'!AW43&gt;0),1,0)</f>
        <v>0</v>
      </c>
      <c r="AT43" s="5">
        <f>IF(AND('Data Entry Sheet'!BG43='Data Entry Sheet'!AY43,'Data Entry Sheet'!AY43&gt;0),1,0)</f>
        <v>0</v>
      </c>
      <c r="AU43" s="5">
        <f>COUNTIFS('Data Analysis Sheet'!AS43,1,'Data Analysis Sheet'!AT43,1)</f>
        <v>0</v>
      </c>
      <c r="AV43" s="6">
        <f>IF(AND(('Data Entry Sheet'!AW43+'Data Entry Sheet'!AY43)='Data Entry Sheet'!BH43,('Data Entry Sheet'!AW43+'Data Entry Sheet'!AY43)&gt;0),1,0)</f>
        <v>0</v>
      </c>
    </row>
    <row r="44" spans="1:48" x14ac:dyDescent="0.25">
      <c r="A44" s="5">
        <f>COUNTIFS('Data Entry Sheet'!C44,"Male",'Data Entry Sheet'!E44,"Medical")</f>
        <v>0</v>
      </c>
      <c r="B44" s="5">
        <f>COUNTIFS('Data Entry Sheet'!C44,"Male",'Data Entry Sheet'!E44,"Surgical")</f>
        <v>0</v>
      </c>
      <c r="C44" s="22">
        <f>'Data Entry Sheet'!H44-'Data Entry Sheet'!F44</f>
        <v>0</v>
      </c>
      <c r="D44" s="5">
        <f>COUNTIFS('Data Analysis Sheet'!I44,1,'Data Entry Sheet'!T44,"Yes")</f>
        <v>0</v>
      </c>
      <c r="E44" s="52">
        <f>COUNTIFS('Data Entry Sheet'!T44,"Yes",'Data Analysis Sheet'!R44,1)</f>
        <v>0</v>
      </c>
      <c r="F44" s="5">
        <f>COUNTIFS('Data Analysis Sheet'!D44,1,'Data Entry Sheet'!U44,"Yes")</f>
        <v>0</v>
      </c>
      <c r="G44" s="52">
        <f>COUNTIFS('Data Analysis Sheet'!E44,1,'Data Entry Sheet'!U44,"Yes")</f>
        <v>0</v>
      </c>
      <c r="H44" s="5">
        <f>IF(AND('Data Entry Sheet'!V44='Data Entry Sheet'!W44,'Data Entry Sheet'!V44&gt;0),1,0)</f>
        <v>0</v>
      </c>
      <c r="I44" s="5">
        <f>COUNTIFS('Data Analysis Sheet'!H44,1,'Data Entry Sheet'!Q44,"Less than 24 hours")</f>
        <v>0</v>
      </c>
      <c r="J44" s="5">
        <f>IF(AND('Data Entry Sheet'!X44='Data Entry Sheet'!Y44,'Data Entry Sheet'!X44&gt;0),1,0)</f>
        <v>0</v>
      </c>
      <c r="K44" s="5">
        <f>COUNTIFS('Data Analysis Sheet'!J44,1,'Data Entry Sheet'!Q44,"Less than 24 hours")</f>
        <v>0</v>
      </c>
      <c r="L44" s="52">
        <f>IF(OR('Data Entry Sheet'!X44=0,'Data Analysis Sheet'!K44=1),1,0)</f>
        <v>1</v>
      </c>
      <c r="M44" s="5">
        <f>IF(AND('Data Entry Sheet'!Z44='Data Entry Sheet'!AA44,'Data Entry Sheet'!Z44&gt;0),1,0)</f>
        <v>0</v>
      </c>
      <c r="N44" s="5">
        <f>COUNTIFS('Data Analysis Sheet'!M44,1,'Data Entry Sheet'!Q44,"Less than 24 hours")</f>
        <v>0</v>
      </c>
      <c r="O44" s="52">
        <f>IF(OR('Data Entry Sheet'!Z44=0,'Data Analysis Sheet'!N44=1),1,0)</f>
        <v>1</v>
      </c>
      <c r="P44" s="5">
        <f>COUNTIFS('Data Analysis Sheet'!F44,1,'Data Entry Sheet'!AC44,"yes")</f>
        <v>0</v>
      </c>
      <c r="Q44" s="52">
        <f>COUNTIFS('Data Analysis Sheet'!G44,1,'Data Entry Sheet'!AC44,"yes")</f>
        <v>0</v>
      </c>
      <c r="R44" s="50">
        <f>COUNTIFS('Data Analysis Sheet'!O44,1,'Data Analysis Sheet'!L44,1,'Data Analysis Sheet'!I44,1)</f>
        <v>0</v>
      </c>
      <c r="S44" s="5">
        <f>'Data Analysis Sheet'!I44+'Data Analysis Sheet'!K44+'Data Analysis Sheet'!N44</f>
        <v>0</v>
      </c>
      <c r="T44" s="5">
        <f>'Data Entry Sheet'!AF44-'Data Entry Sheet'!AG44</f>
        <v>0</v>
      </c>
      <c r="U44" s="5">
        <f>'Data Entry Sheet'!AH44-'Data Entry Sheet'!AI44</f>
        <v>0</v>
      </c>
      <c r="V44" s="5">
        <f>'Data Entry Sheet'!AF44+'Data Entry Sheet'!AH44</f>
        <v>0</v>
      </c>
      <c r="W44" s="5">
        <f>'Data Analysis Sheet'!T44+'Data Analysis Sheet'!U44</f>
        <v>0</v>
      </c>
      <c r="X44" s="5">
        <f>'Data Entry Sheet'!V44-'Data Entry Sheet'!W44</f>
        <v>0</v>
      </c>
      <c r="Y44" s="5">
        <f>COUNTIFS('Data Analysis Sheet'!W44,0,'Data Analysis Sheet'!X44,"&gt;0")</f>
        <v>0</v>
      </c>
      <c r="Z44" s="5">
        <f>'Data Entry Sheet'!AJ44-'Data Entry Sheet'!AK44</f>
        <v>0</v>
      </c>
      <c r="AA44" s="5">
        <f>'Data Entry Sheet'!AL44-'Data Entry Sheet'!AM44</f>
        <v>0</v>
      </c>
      <c r="AB44" s="5">
        <f>'Data Entry Sheet'!AN44-'Data Entry Sheet'!AO44</f>
        <v>0</v>
      </c>
      <c r="AC44" s="5">
        <f>'Data Entry Sheet'!AP44-'Data Entry Sheet'!AQ44</f>
        <v>0</v>
      </c>
      <c r="AD44" s="5">
        <f>'Data Entry Sheet'!AF44+'Data Entry Sheet'!AJ44+'Data Entry Sheet'!AN44</f>
        <v>0</v>
      </c>
      <c r="AE44" s="5">
        <f>'Data Entry Sheet'!AH44+'Data Entry Sheet'!AL44+'Data Entry Sheet'!AP44</f>
        <v>0</v>
      </c>
      <c r="AF44" s="5">
        <f>'Data Analysis Sheet'!AD44+'Data Analysis Sheet'!AE44</f>
        <v>0</v>
      </c>
      <c r="AG44" s="5">
        <f>'Data Analysis Sheet'!T44+'Data Analysis Sheet'!Z44+'Data Analysis Sheet'!AB44</f>
        <v>0</v>
      </c>
      <c r="AH44" s="5">
        <f>'Data Analysis Sheet'!U44+'Data Entry Sheet'!AM44+'Data Entry Sheet'!AQ44</f>
        <v>0</v>
      </c>
      <c r="AI44" s="5">
        <f>'Data Analysis Sheet'!AG44+'Data Analysis Sheet'!AH44</f>
        <v>0</v>
      </c>
      <c r="AJ44" s="6">
        <f>'Data Entry Sheet'!AW44+'Data Entry Sheet'!AY44</f>
        <v>0</v>
      </c>
      <c r="AK44" s="6">
        <f>COUNTIF('Data Entry Sheet'!AT44:AV44,"&gt;0")</f>
        <v>0</v>
      </c>
      <c r="AL44" s="6">
        <f>'Data Analysis Sheet'!AK44+'Data Analysis Sheet'!V44</f>
        <v>0</v>
      </c>
      <c r="AM44" s="6" t="b">
        <f>AND('Data Analysis Sheet'!AK44&gt;0,'Data Analysis Sheet'!W44)</f>
        <v>0</v>
      </c>
      <c r="AN44" s="6">
        <f>IF(AND('Data Entry Sheet'!AW44='Data Entry Sheet'!AX44,'Data Entry Sheet'!AW44&gt;0),1,0)</f>
        <v>0</v>
      </c>
      <c r="AO44" s="6">
        <f>IF(AND('Data Entry Sheet'!AY44='Data Entry Sheet'!AZ44,'Data Entry Sheet'!AY44&gt;0),1,0)</f>
        <v>0</v>
      </c>
      <c r="AP44" s="6" t="b">
        <f>OR((AND('Data Analysis Sheet'!AN44=1,'Data Analysis Sheet'!AO44=1)),(AND('Data Analysis Sheet'!AN44=1,'Data Entry Sheet'!AY44=0)),(AND('Data Analysis Sheet'!AO44=1,'Data Entry Sheet'!AW44=0)))</f>
        <v>0</v>
      </c>
      <c r="AQ44" s="6">
        <f>IF(AND(('Data Entry Sheet'!AW44+'Data Entry Sheet'!AY44)='Data Entry Sheet'!BA44,('Data Entry Sheet'!AW44+'Data Entry Sheet'!AY44)&gt;0),1,0)</f>
        <v>0</v>
      </c>
      <c r="AR44" s="6">
        <f>COUNTIFS('Data Entry Sheet'!AS44,"&gt;5",'Data Entry Sheet'!BB44,"Yes")</f>
        <v>0</v>
      </c>
      <c r="AS44" s="5">
        <f>IF(AND('Data Entry Sheet'!BF44='Data Entry Sheet'!AW44,'Data Entry Sheet'!AW44&gt;0),1,0)</f>
        <v>0</v>
      </c>
      <c r="AT44" s="5">
        <f>IF(AND('Data Entry Sheet'!BG44='Data Entry Sheet'!AY44,'Data Entry Sheet'!AY44&gt;0),1,0)</f>
        <v>0</v>
      </c>
      <c r="AU44" s="5">
        <f>COUNTIFS('Data Analysis Sheet'!AS44,1,'Data Analysis Sheet'!AT44,1)</f>
        <v>0</v>
      </c>
      <c r="AV44" s="6">
        <f>IF(AND(('Data Entry Sheet'!AW44+'Data Entry Sheet'!AY44)='Data Entry Sheet'!BH44,('Data Entry Sheet'!AW44+'Data Entry Sheet'!AY44)&gt;0),1,0)</f>
        <v>0</v>
      </c>
    </row>
    <row r="45" spans="1:48" x14ac:dyDescent="0.25">
      <c r="A45" s="5">
        <f>COUNTIFS('Data Entry Sheet'!C45,"Male",'Data Entry Sheet'!E45,"Medical")</f>
        <v>0</v>
      </c>
      <c r="B45" s="5">
        <f>COUNTIFS('Data Entry Sheet'!C45,"Male",'Data Entry Sheet'!E45,"Surgical")</f>
        <v>0</v>
      </c>
      <c r="C45" s="22">
        <f>'Data Entry Sheet'!H45-'Data Entry Sheet'!F45</f>
        <v>0</v>
      </c>
      <c r="D45" s="5">
        <f>COUNTIFS('Data Analysis Sheet'!I45,1,'Data Entry Sheet'!T45,"Yes")</f>
        <v>0</v>
      </c>
      <c r="E45" s="52">
        <f>COUNTIFS('Data Entry Sheet'!T45,"Yes",'Data Analysis Sheet'!R45,1)</f>
        <v>0</v>
      </c>
      <c r="F45" s="5">
        <f>COUNTIFS('Data Analysis Sheet'!D45,1,'Data Entry Sheet'!U45,"Yes")</f>
        <v>0</v>
      </c>
      <c r="G45" s="52">
        <f>COUNTIFS('Data Analysis Sheet'!E45,1,'Data Entry Sheet'!U45,"Yes")</f>
        <v>0</v>
      </c>
      <c r="H45" s="5">
        <f>IF(AND('Data Entry Sheet'!V45='Data Entry Sheet'!W45,'Data Entry Sheet'!V45&gt;0),1,0)</f>
        <v>0</v>
      </c>
      <c r="I45" s="5">
        <f>COUNTIFS('Data Analysis Sheet'!H45,1,'Data Entry Sheet'!Q45,"Less than 24 hours")</f>
        <v>0</v>
      </c>
      <c r="J45" s="5">
        <f>IF(AND('Data Entry Sheet'!X45='Data Entry Sheet'!Y45,'Data Entry Sheet'!X45&gt;0),1,0)</f>
        <v>0</v>
      </c>
      <c r="K45" s="5">
        <f>COUNTIFS('Data Analysis Sheet'!J45,1,'Data Entry Sheet'!Q45,"Less than 24 hours")</f>
        <v>0</v>
      </c>
      <c r="L45" s="52">
        <f>IF(OR('Data Entry Sheet'!X45=0,'Data Analysis Sheet'!K45=1),1,0)</f>
        <v>1</v>
      </c>
      <c r="M45" s="5">
        <f>IF(AND('Data Entry Sheet'!Z45='Data Entry Sheet'!AA45,'Data Entry Sheet'!Z45&gt;0),1,0)</f>
        <v>0</v>
      </c>
      <c r="N45" s="5">
        <f>COUNTIFS('Data Analysis Sheet'!M45,1,'Data Entry Sheet'!Q45,"Less than 24 hours")</f>
        <v>0</v>
      </c>
      <c r="O45" s="52">
        <f>IF(OR('Data Entry Sheet'!Z45=0,'Data Analysis Sheet'!N45=1),1,0)</f>
        <v>1</v>
      </c>
      <c r="P45" s="5">
        <f>COUNTIFS('Data Analysis Sheet'!F45,1,'Data Entry Sheet'!AC45,"yes")</f>
        <v>0</v>
      </c>
      <c r="Q45" s="52">
        <f>COUNTIFS('Data Analysis Sheet'!G45,1,'Data Entry Sheet'!AC45,"yes")</f>
        <v>0</v>
      </c>
      <c r="R45" s="50">
        <f>COUNTIFS('Data Analysis Sheet'!O45,1,'Data Analysis Sheet'!L45,1,'Data Analysis Sheet'!I45,1)</f>
        <v>0</v>
      </c>
      <c r="S45" s="5">
        <f>'Data Analysis Sheet'!I45+'Data Analysis Sheet'!K45+'Data Analysis Sheet'!N45</f>
        <v>0</v>
      </c>
      <c r="T45" s="5">
        <f>'Data Entry Sheet'!AF45-'Data Entry Sheet'!AG45</f>
        <v>0</v>
      </c>
      <c r="U45" s="5">
        <f>'Data Entry Sheet'!AH45-'Data Entry Sheet'!AI45</f>
        <v>0</v>
      </c>
      <c r="V45" s="5">
        <f>'Data Entry Sheet'!AF45+'Data Entry Sheet'!AH45</f>
        <v>0</v>
      </c>
      <c r="W45" s="5">
        <f>'Data Analysis Sheet'!T45+'Data Analysis Sheet'!U45</f>
        <v>0</v>
      </c>
      <c r="X45" s="5">
        <f>'Data Entry Sheet'!V45-'Data Entry Sheet'!W45</f>
        <v>0</v>
      </c>
      <c r="Y45" s="5">
        <f>COUNTIFS('Data Analysis Sheet'!W45,0,'Data Analysis Sheet'!X45,"&gt;0")</f>
        <v>0</v>
      </c>
      <c r="Z45" s="5">
        <f>'Data Entry Sheet'!AJ45-'Data Entry Sheet'!AK45</f>
        <v>0</v>
      </c>
      <c r="AA45" s="5">
        <f>'Data Entry Sheet'!AL45-'Data Entry Sheet'!AM45</f>
        <v>0</v>
      </c>
      <c r="AB45" s="5">
        <f>'Data Entry Sheet'!AN45-'Data Entry Sheet'!AO45</f>
        <v>0</v>
      </c>
      <c r="AC45" s="5">
        <f>'Data Entry Sheet'!AP45-'Data Entry Sheet'!AQ45</f>
        <v>0</v>
      </c>
      <c r="AD45" s="5">
        <f>'Data Entry Sheet'!AF45+'Data Entry Sheet'!AJ45+'Data Entry Sheet'!AN45</f>
        <v>0</v>
      </c>
      <c r="AE45" s="5">
        <f>'Data Entry Sheet'!AH45+'Data Entry Sheet'!AL45+'Data Entry Sheet'!AP45</f>
        <v>0</v>
      </c>
      <c r="AF45" s="5">
        <f>'Data Analysis Sheet'!AD45+'Data Analysis Sheet'!AE45</f>
        <v>0</v>
      </c>
      <c r="AG45" s="5">
        <f>'Data Analysis Sheet'!T45+'Data Analysis Sheet'!Z45+'Data Analysis Sheet'!AB45</f>
        <v>0</v>
      </c>
      <c r="AH45" s="5">
        <f>'Data Analysis Sheet'!U45+'Data Entry Sheet'!AM45+'Data Entry Sheet'!AQ45</f>
        <v>0</v>
      </c>
      <c r="AI45" s="5">
        <f>'Data Analysis Sheet'!AG45+'Data Analysis Sheet'!AH45</f>
        <v>0</v>
      </c>
      <c r="AJ45" s="6">
        <f>'Data Entry Sheet'!AW45+'Data Entry Sheet'!AY45</f>
        <v>0</v>
      </c>
      <c r="AK45" s="6">
        <f>COUNTIF('Data Entry Sheet'!AT45:AV45,"&gt;0")</f>
        <v>0</v>
      </c>
      <c r="AL45" s="6">
        <f>'Data Analysis Sheet'!AK45+'Data Analysis Sheet'!V45</f>
        <v>0</v>
      </c>
      <c r="AM45" s="6" t="b">
        <f>AND('Data Analysis Sheet'!AK45&gt;0,'Data Analysis Sheet'!W45)</f>
        <v>0</v>
      </c>
      <c r="AN45" s="6">
        <f>IF(AND('Data Entry Sheet'!AW45='Data Entry Sheet'!AX45,'Data Entry Sheet'!AW45&gt;0),1,0)</f>
        <v>0</v>
      </c>
      <c r="AO45" s="6">
        <f>IF(AND('Data Entry Sheet'!AY45='Data Entry Sheet'!AZ45,'Data Entry Sheet'!AY45&gt;0),1,0)</f>
        <v>0</v>
      </c>
      <c r="AP45" s="6" t="b">
        <f>OR((AND('Data Analysis Sheet'!AN45=1,'Data Analysis Sheet'!AO45=1)),(AND('Data Analysis Sheet'!AN45=1,'Data Entry Sheet'!AY45=0)),(AND('Data Analysis Sheet'!AO45=1,'Data Entry Sheet'!AW45=0)))</f>
        <v>0</v>
      </c>
      <c r="AQ45" s="6">
        <f>IF(AND(('Data Entry Sheet'!AW45+'Data Entry Sheet'!AY45)='Data Entry Sheet'!BA45,('Data Entry Sheet'!AW45+'Data Entry Sheet'!AY45)&gt;0),1,0)</f>
        <v>0</v>
      </c>
      <c r="AR45" s="6">
        <f>COUNTIFS('Data Entry Sheet'!AS45,"&gt;5",'Data Entry Sheet'!BB45,"Yes")</f>
        <v>0</v>
      </c>
      <c r="AS45" s="5">
        <f>IF(AND('Data Entry Sheet'!BF45='Data Entry Sheet'!AW45,'Data Entry Sheet'!AW45&gt;0),1,0)</f>
        <v>0</v>
      </c>
      <c r="AT45" s="5">
        <f>IF(AND('Data Entry Sheet'!BG45='Data Entry Sheet'!AY45,'Data Entry Sheet'!AY45&gt;0),1,0)</f>
        <v>0</v>
      </c>
      <c r="AU45" s="5">
        <f>COUNTIFS('Data Analysis Sheet'!AS45,1,'Data Analysis Sheet'!AT45,1)</f>
        <v>0</v>
      </c>
      <c r="AV45" s="6">
        <f>IF(AND(('Data Entry Sheet'!AW45+'Data Entry Sheet'!AY45)='Data Entry Sheet'!BH45,('Data Entry Sheet'!AW45+'Data Entry Sheet'!AY45)&gt;0),1,0)</f>
        <v>0</v>
      </c>
    </row>
    <row r="46" spans="1:48" x14ac:dyDescent="0.25">
      <c r="A46" s="5">
        <f>COUNTIFS('Data Entry Sheet'!C46,"Male",'Data Entry Sheet'!E46,"Medical")</f>
        <v>0</v>
      </c>
      <c r="B46" s="5">
        <f>COUNTIFS('Data Entry Sheet'!C46,"Male",'Data Entry Sheet'!E46,"Surgical")</f>
        <v>0</v>
      </c>
      <c r="C46" s="22">
        <f>'Data Entry Sheet'!H46-'Data Entry Sheet'!F46</f>
        <v>0</v>
      </c>
      <c r="D46" s="5">
        <f>COUNTIFS('Data Analysis Sheet'!I46,1,'Data Entry Sheet'!T46,"Yes")</f>
        <v>0</v>
      </c>
      <c r="E46" s="52">
        <f>COUNTIFS('Data Entry Sheet'!T46,"Yes",'Data Analysis Sheet'!R46,1)</f>
        <v>0</v>
      </c>
      <c r="F46" s="5">
        <f>COUNTIFS('Data Analysis Sheet'!D46,1,'Data Entry Sheet'!U46,"Yes")</f>
        <v>0</v>
      </c>
      <c r="G46" s="52">
        <f>COUNTIFS('Data Analysis Sheet'!E46,1,'Data Entry Sheet'!U46,"Yes")</f>
        <v>0</v>
      </c>
      <c r="H46" s="5">
        <f>IF(AND('Data Entry Sheet'!V46='Data Entry Sheet'!W46,'Data Entry Sheet'!V46&gt;0),1,0)</f>
        <v>0</v>
      </c>
      <c r="I46" s="5">
        <f>COUNTIFS('Data Analysis Sheet'!H46,1,'Data Entry Sheet'!Q46,"Less than 24 hours")</f>
        <v>0</v>
      </c>
      <c r="J46" s="5">
        <f>IF(AND('Data Entry Sheet'!X46='Data Entry Sheet'!Y46,'Data Entry Sheet'!X46&gt;0),1,0)</f>
        <v>0</v>
      </c>
      <c r="K46" s="5">
        <f>COUNTIFS('Data Analysis Sheet'!J46,1,'Data Entry Sheet'!Q46,"Less than 24 hours")</f>
        <v>0</v>
      </c>
      <c r="L46" s="52">
        <f>IF(OR('Data Entry Sheet'!X46=0,'Data Analysis Sheet'!K46=1),1,0)</f>
        <v>1</v>
      </c>
      <c r="M46" s="5">
        <f>IF(AND('Data Entry Sheet'!Z46='Data Entry Sheet'!AA46,'Data Entry Sheet'!Z46&gt;0),1,0)</f>
        <v>0</v>
      </c>
      <c r="N46" s="5">
        <f>COUNTIFS('Data Analysis Sheet'!M46,1,'Data Entry Sheet'!Q46,"Less than 24 hours")</f>
        <v>0</v>
      </c>
      <c r="O46" s="52">
        <f>IF(OR('Data Entry Sheet'!Z46=0,'Data Analysis Sheet'!N46=1),1,0)</f>
        <v>1</v>
      </c>
      <c r="P46" s="5">
        <f>COUNTIFS('Data Analysis Sheet'!F46,1,'Data Entry Sheet'!AC46,"yes")</f>
        <v>0</v>
      </c>
      <c r="Q46" s="52">
        <f>COUNTIFS('Data Analysis Sheet'!G46,1,'Data Entry Sheet'!AC46,"yes")</f>
        <v>0</v>
      </c>
      <c r="R46" s="50">
        <f>COUNTIFS('Data Analysis Sheet'!O46,1,'Data Analysis Sheet'!L46,1,'Data Analysis Sheet'!I46,1)</f>
        <v>0</v>
      </c>
      <c r="S46" s="5">
        <f>'Data Analysis Sheet'!I46+'Data Analysis Sheet'!K46+'Data Analysis Sheet'!N46</f>
        <v>0</v>
      </c>
      <c r="T46" s="5">
        <f>'Data Entry Sheet'!AF46-'Data Entry Sheet'!AG46</f>
        <v>0</v>
      </c>
      <c r="U46" s="5">
        <f>'Data Entry Sheet'!AH46-'Data Entry Sheet'!AI46</f>
        <v>0</v>
      </c>
      <c r="V46" s="5">
        <f>'Data Entry Sheet'!AF46+'Data Entry Sheet'!AH46</f>
        <v>0</v>
      </c>
      <c r="W46" s="5">
        <f>'Data Analysis Sheet'!T46+'Data Analysis Sheet'!U46</f>
        <v>0</v>
      </c>
      <c r="X46" s="5">
        <f>'Data Entry Sheet'!V46-'Data Entry Sheet'!W46</f>
        <v>0</v>
      </c>
      <c r="Y46" s="5">
        <f>COUNTIFS('Data Analysis Sheet'!W46,0,'Data Analysis Sheet'!X46,"&gt;0")</f>
        <v>0</v>
      </c>
      <c r="Z46" s="5">
        <f>'Data Entry Sheet'!AJ46-'Data Entry Sheet'!AK46</f>
        <v>0</v>
      </c>
      <c r="AA46" s="5">
        <f>'Data Entry Sheet'!AL46-'Data Entry Sheet'!AM46</f>
        <v>0</v>
      </c>
      <c r="AB46" s="5">
        <f>'Data Entry Sheet'!AN46-'Data Entry Sheet'!AO46</f>
        <v>0</v>
      </c>
      <c r="AC46" s="5">
        <f>'Data Entry Sheet'!AP46-'Data Entry Sheet'!AQ46</f>
        <v>0</v>
      </c>
      <c r="AD46" s="5">
        <f>'Data Entry Sheet'!AF46+'Data Entry Sheet'!AJ46+'Data Entry Sheet'!AN46</f>
        <v>0</v>
      </c>
      <c r="AE46" s="5">
        <f>'Data Entry Sheet'!AH46+'Data Entry Sheet'!AL46+'Data Entry Sheet'!AP46</f>
        <v>0</v>
      </c>
      <c r="AF46" s="5">
        <f>'Data Analysis Sheet'!AD46+'Data Analysis Sheet'!AE46</f>
        <v>0</v>
      </c>
      <c r="AG46" s="5">
        <f>'Data Analysis Sheet'!T46+'Data Analysis Sheet'!Z46+'Data Analysis Sheet'!AB46</f>
        <v>0</v>
      </c>
      <c r="AH46" s="5">
        <f>'Data Analysis Sheet'!U46+'Data Entry Sheet'!AM46+'Data Entry Sheet'!AQ46</f>
        <v>0</v>
      </c>
      <c r="AI46" s="5">
        <f>'Data Analysis Sheet'!AG46+'Data Analysis Sheet'!AH46</f>
        <v>0</v>
      </c>
      <c r="AJ46" s="6">
        <f>'Data Entry Sheet'!AW46+'Data Entry Sheet'!AY46</f>
        <v>0</v>
      </c>
      <c r="AK46" s="6">
        <f>COUNTIF('Data Entry Sheet'!AT46:AV46,"&gt;0")</f>
        <v>0</v>
      </c>
      <c r="AL46" s="6">
        <f>'Data Analysis Sheet'!AK46+'Data Analysis Sheet'!V46</f>
        <v>0</v>
      </c>
      <c r="AM46" s="6" t="b">
        <f>AND('Data Analysis Sheet'!AK46&gt;0,'Data Analysis Sheet'!W46)</f>
        <v>0</v>
      </c>
      <c r="AN46" s="6">
        <f>IF(AND('Data Entry Sheet'!AW46='Data Entry Sheet'!AX46,'Data Entry Sheet'!AW46&gt;0),1,0)</f>
        <v>0</v>
      </c>
      <c r="AO46" s="6">
        <f>IF(AND('Data Entry Sheet'!AY46='Data Entry Sheet'!AZ46,'Data Entry Sheet'!AY46&gt;0),1,0)</f>
        <v>0</v>
      </c>
      <c r="AP46" s="6" t="b">
        <f>OR((AND('Data Analysis Sheet'!AN46=1,'Data Analysis Sheet'!AO46=1)),(AND('Data Analysis Sheet'!AN46=1,'Data Entry Sheet'!AY46=0)),(AND('Data Analysis Sheet'!AO46=1,'Data Entry Sheet'!AW46=0)))</f>
        <v>0</v>
      </c>
      <c r="AQ46" s="6">
        <f>IF(AND(('Data Entry Sheet'!AW46+'Data Entry Sheet'!AY46)='Data Entry Sheet'!BA46,('Data Entry Sheet'!AW46+'Data Entry Sheet'!AY46)&gt;0),1,0)</f>
        <v>0</v>
      </c>
      <c r="AR46" s="6">
        <f>COUNTIFS('Data Entry Sheet'!AS46,"&gt;5",'Data Entry Sheet'!BB46,"Yes")</f>
        <v>0</v>
      </c>
      <c r="AS46" s="5">
        <f>IF(AND('Data Entry Sheet'!BF46='Data Entry Sheet'!AW46,'Data Entry Sheet'!AW46&gt;0),1,0)</f>
        <v>0</v>
      </c>
      <c r="AT46" s="5">
        <f>IF(AND('Data Entry Sheet'!BG46='Data Entry Sheet'!AY46,'Data Entry Sheet'!AY46&gt;0),1,0)</f>
        <v>0</v>
      </c>
      <c r="AU46" s="5">
        <f>COUNTIFS('Data Analysis Sheet'!AS46,1,'Data Analysis Sheet'!AT46,1)</f>
        <v>0</v>
      </c>
      <c r="AV46" s="6">
        <f>IF(AND(('Data Entry Sheet'!AW46+'Data Entry Sheet'!AY46)='Data Entry Sheet'!BH46,('Data Entry Sheet'!AW46+'Data Entry Sheet'!AY46)&gt;0),1,0)</f>
        <v>0</v>
      </c>
    </row>
    <row r="47" spans="1:48" x14ac:dyDescent="0.25">
      <c r="A47" s="5">
        <f>COUNTIFS('Data Entry Sheet'!C47,"Male",'Data Entry Sheet'!E47,"Medical")</f>
        <v>0</v>
      </c>
      <c r="B47" s="5">
        <f>COUNTIFS('Data Entry Sheet'!C47,"Male",'Data Entry Sheet'!E47,"Surgical")</f>
        <v>0</v>
      </c>
      <c r="C47" s="22">
        <f>'Data Entry Sheet'!H47-'Data Entry Sheet'!F47</f>
        <v>0</v>
      </c>
      <c r="D47" s="5">
        <f>COUNTIFS('Data Analysis Sheet'!I47,1,'Data Entry Sheet'!T47,"Yes")</f>
        <v>0</v>
      </c>
      <c r="E47" s="52">
        <f>COUNTIFS('Data Entry Sheet'!T47,"Yes",'Data Analysis Sheet'!R47,1)</f>
        <v>0</v>
      </c>
      <c r="F47" s="5">
        <f>COUNTIFS('Data Analysis Sheet'!D47,1,'Data Entry Sheet'!U47,"Yes")</f>
        <v>0</v>
      </c>
      <c r="G47" s="52">
        <f>COUNTIFS('Data Analysis Sheet'!E47,1,'Data Entry Sheet'!U47,"Yes")</f>
        <v>0</v>
      </c>
      <c r="H47" s="5">
        <f>IF(AND('Data Entry Sheet'!V47='Data Entry Sheet'!W47,'Data Entry Sheet'!V47&gt;0),1,0)</f>
        <v>0</v>
      </c>
      <c r="I47" s="5">
        <f>COUNTIFS('Data Analysis Sheet'!H47,1,'Data Entry Sheet'!Q47,"Less than 24 hours")</f>
        <v>0</v>
      </c>
      <c r="J47" s="5">
        <f>IF(AND('Data Entry Sheet'!X47='Data Entry Sheet'!Y47,'Data Entry Sheet'!X47&gt;0),1,0)</f>
        <v>0</v>
      </c>
      <c r="K47" s="5">
        <f>COUNTIFS('Data Analysis Sheet'!J47,1,'Data Entry Sheet'!Q47,"Less than 24 hours")</f>
        <v>0</v>
      </c>
      <c r="L47" s="52">
        <f>IF(OR('Data Entry Sheet'!X47=0,'Data Analysis Sheet'!K47=1),1,0)</f>
        <v>1</v>
      </c>
      <c r="M47" s="5">
        <f>IF(AND('Data Entry Sheet'!Z47='Data Entry Sheet'!AA47,'Data Entry Sheet'!Z47&gt;0),1,0)</f>
        <v>0</v>
      </c>
      <c r="N47" s="5">
        <f>COUNTIFS('Data Analysis Sheet'!M47,1,'Data Entry Sheet'!Q47,"Less than 24 hours")</f>
        <v>0</v>
      </c>
      <c r="O47" s="52">
        <f>IF(OR('Data Entry Sheet'!Z47=0,'Data Analysis Sheet'!N47=1),1,0)</f>
        <v>1</v>
      </c>
      <c r="P47" s="5">
        <f>COUNTIFS('Data Analysis Sheet'!F47,1,'Data Entry Sheet'!AC47,"yes")</f>
        <v>0</v>
      </c>
      <c r="Q47" s="52">
        <f>COUNTIFS('Data Analysis Sheet'!G47,1,'Data Entry Sheet'!AC47,"yes")</f>
        <v>0</v>
      </c>
      <c r="R47" s="50">
        <f>COUNTIFS('Data Analysis Sheet'!O47,1,'Data Analysis Sheet'!L47,1,'Data Analysis Sheet'!I47,1)</f>
        <v>0</v>
      </c>
      <c r="S47" s="5">
        <f>'Data Analysis Sheet'!I47+'Data Analysis Sheet'!K47+'Data Analysis Sheet'!N47</f>
        <v>0</v>
      </c>
      <c r="T47" s="5">
        <f>'Data Entry Sheet'!AF47-'Data Entry Sheet'!AG47</f>
        <v>0</v>
      </c>
      <c r="U47" s="5">
        <f>'Data Entry Sheet'!AH47-'Data Entry Sheet'!AI47</f>
        <v>0</v>
      </c>
      <c r="V47" s="5">
        <f>'Data Entry Sheet'!AF47+'Data Entry Sheet'!AH47</f>
        <v>0</v>
      </c>
      <c r="W47" s="5">
        <f>'Data Analysis Sheet'!T47+'Data Analysis Sheet'!U47</f>
        <v>0</v>
      </c>
      <c r="X47" s="5">
        <f>'Data Entry Sheet'!V47-'Data Entry Sheet'!W47</f>
        <v>0</v>
      </c>
      <c r="Y47" s="5">
        <f>COUNTIFS('Data Analysis Sheet'!W47,0,'Data Analysis Sheet'!X47,"&gt;0")</f>
        <v>0</v>
      </c>
      <c r="Z47" s="5">
        <f>'Data Entry Sheet'!AJ47-'Data Entry Sheet'!AK47</f>
        <v>0</v>
      </c>
      <c r="AA47" s="5">
        <f>'Data Entry Sheet'!AL47-'Data Entry Sheet'!AM47</f>
        <v>0</v>
      </c>
      <c r="AB47" s="5">
        <f>'Data Entry Sheet'!AN47-'Data Entry Sheet'!AO47</f>
        <v>0</v>
      </c>
      <c r="AC47" s="5">
        <f>'Data Entry Sheet'!AP47-'Data Entry Sheet'!AQ47</f>
        <v>0</v>
      </c>
      <c r="AD47" s="5">
        <f>'Data Entry Sheet'!AF47+'Data Entry Sheet'!AJ47+'Data Entry Sheet'!AN47</f>
        <v>0</v>
      </c>
      <c r="AE47" s="5">
        <f>'Data Entry Sheet'!AH47+'Data Entry Sheet'!AL47+'Data Entry Sheet'!AP47</f>
        <v>0</v>
      </c>
      <c r="AF47" s="5">
        <f>'Data Analysis Sheet'!AD47+'Data Analysis Sheet'!AE47</f>
        <v>0</v>
      </c>
      <c r="AG47" s="5">
        <f>'Data Analysis Sheet'!T47+'Data Analysis Sheet'!Z47+'Data Analysis Sheet'!AB47</f>
        <v>0</v>
      </c>
      <c r="AH47" s="5">
        <f>'Data Analysis Sheet'!U47+'Data Entry Sheet'!AM47+'Data Entry Sheet'!AQ47</f>
        <v>0</v>
      </c>
      <c r="AI47" s="5">
        <f>'Data Analysis Sheet'!AG47+'Data Analysis Sheet'!AH47</f>
        <v>0</v>
      </c>
      <c r="AJ47" s="6">
        <f>'Data Entry Sheet'!AW47+'Data Entry Sheet'!AY47</f>
        <v>0</v>
      </c>
      <c r="AK47" s="6">
        <f>COUNTIF('Data Entry Sheet'!AT47:AV47,"&gt;0")</f>
        <v>0</v>
      </c>
      <c r="AL47" s="6">
        <f>'Data Analysis Sheet'!AK47+'Data Analysis Sheet'!V47</f>
        <v>0</v>
      </c>
      <c r="AM47" s="6" t="b">
        <f>AND('Data Analysis Sheet'!AK47&gt;0,'Data Analysis Sheet'!W47)</f>
        <v>0</v>
      </c>
      <c r="AN47" s="6">
        <f>IF(AND('Data Entry Sheet'!AW47='Data Entry Sheet'!AX47,'Data Entry Sheet'!AW47&gt;0),1,0)</f>
        <v>0</v>
      </c>
      <c r="AO47" s="6">
        <f>IF(AND('Data Entry Sheet'!AY47='Data Entry Sheet'!AZ47,'Data Entry Sheet'!AY47&gt;0),1,0)</f>
        <v>0</v>
      </c>
      <c r="AP47" s="6" t="b">
        <f>OR((AND('Data Analysis Sheet'!AN47=1,'Data Analysis Sheet'!AO47=1)),(AND('Data Analysis Sheet'!AN47=1,'Data Entry Sheet'!AY47=0)),(AND('Data Analysis Sheet'!AO47=1,'Data Entry Sheet'!AW47=0)))</f>
        <v>0</v>
      </c>
      <c r="AQ47" s="6">
        <f>IF(AND(('Data Entry Sheet'!AW47+'Data Entry Sheet'!AY47)='Data Entry Sheet'!BA47,('Data Entry Sheet'!AW47+'Data Entry Sheet'!AY47)&gt;0),1,0)</f>
        <v>0</v>
      </c>
      <c r="AR47" s="6">
        <f>COUNTIFS('Data Entry Sheet'!AS47,"&gt;5",'Data Entry Sheet'!BB47,"Yes")</f>
        <v>0</v>
      </c>
      <c r="AS47" s="5">
        <f>IF(AND('Data Entry Sheet'!BF47='Data Entry Sheet'!AW47,'Data Entry Sheet'!AW47&gt;0),1,0)</f>
        <v>0</v>
      </c>
      <c r="AT47" s="5">
        <f>IF(AND('Data Entry Sheet'!BG47='Data Entry Sheet'!AY47,'Data Entry Sheet'!AY47&gt;0),1,0)</f>
        <v>0</v>
      </c>
      <c r="AU47" s="5">
        <f>COUNTIFS('Data Analysis Sheet'!AS47,1,'Data Analysis Sheet'!AT47,1)</f>
        <v>0</v>
      </c>
      <c r="AV47" s="6">
        <f>IF(AND(('Data Entry Sheet'!AW47+'Data Entry Sheet'!AY47)='Data Entry Sheet'!BH47,('Data Entry Sheet'!AW47+'Data Entry Sheet'!AY47)&gt;0),1,0)</f>
        <v>0</v>
      </c>
    </row>
    <row r="48" spans="1:48" x14ac:dyDescent="0.25">
      <c r="A48" s="5">
        <f>COUNTIFS('Data Entry Sheet'!C48,"Male",'Data Entry Sheet'!E48,"Medical")</f>
        <v>0</v>
      </c>
      <c r="B48" s="5">
        <f>COUNTIFS('Data Entry Sheet'!C48,"Male",'Data Entry Sheet'!E48,"Surgical")</f>
        <v>0</v>
      </c>
      <c r="C48" s="22">
        <f>'Data Entry Sheet'!H48-'Data Entry Sheet'!F48</f>
        <v>0</v>
      </c>
      <c r="D48" s="5">
        <f>COUNTIFS('Data Analysis Sheet'!I48,1,'Data Entry Sheet'!T48,"Yes")</f>
        <v>0</v>
      </c>
      <c r="E48" s="52">
        <f>COUNTIFS('Data Entry Sheet'!T48,"Yes",'Data Analysis Sheet'!R48,1)</f>
        <v>0</v>
      </c>
      <c r="F48" s="5">
        <f>COUNTIFS('Data Analysis Sheet'!D48,1,'Data Entry Sheet'!U48,"Yes")</f>
        <v>0</v>
      </c>
      <c r="G48" s="52">
        <f>COUNTIFS('Data Analysis Sheet'!E48,1,'Data Entry Sheet'!U48,"Yes")</f>
        <v>0</v>
      </c>
      <c r="H48" s="5">
        <f>IF(AND('Data Entry Sheet'!V48='Data Entry Sheet'!W48,'Data Entry Sheet'!V48&gt;0),1,0)</f>
        <v>0</v>
      </c>
      <c r="I48" s="5">
        <f>COUNTIFS('Data Analysis Sheet'!H48,1,'Data Entry Sheet'!Q48,"Less than 24 hours")</f>
        <v>0</v>
      </c>
      <c r="J48" s="5">
        <f>IF(AND('Data Entry Sheet'!X48='Data Entry Sheet'!Y48,'Data Entry Sheet'!X48&gt;0),1,0)</f>
        <v>0</v>
      </c>
      <c r="K48" s="5">
        <f>COUNTIFS('Data Analysis Sheet'!J48,1,'Data Entry Sheet'!Q48,"Less than 24 hours")</f>
        <v>0</v>
      </c>
      <c r="L48" s="52">
        <f>IF(OR('Data Entry Sheet'!X48=0,'Data Analysis Sheet'!K48=1),1,0)</f>
        <v>1</v>
      </c>
      <c r="M48" s="5">
        <f>IF(AND('Data Entry Sheet'!Z48='Data Entry Sheet'!AA48,'Data Entry Sheet'!Z48&gt;0),1,0)</f>
        <v>0</v>
      </c>
      <c r="N48" s="5">
        <f>COUNTIFS('Data Analysis Sheet'!M48,1,'Data Entry Sheet'!Q48,"Less than 24 hours")</f>
        <v>0</v>
      </c>
      <c r="O48" s="52">
        <f>IF(OR('Data Entry Sheet'!Z48=0,'Data Analysis Sheet'!N48=1),1,0)</f>
        <v>1</v>
      </c>
      <c r="P48" s="5">
        <f>COUNTIFS('Data Analysis Sheet'!F48,1,'Data Entry Sheet'!AC48,"yes")</f>
        <v>0</v>
      </c>
      <c r="Q48" s="52">
        <f>COUNTIFS('Data Analysis Sheet'!G48,1,'Data Entry Sheet'!AC48,"yes")</f>
        <v>0</v>
      </c>
      <c r="R48" s="50">
        <f>COUNTIFS('Data Analysis Sheet'!O48,1,'Data Analysis Sheet'!L48,1,'Data Analysis Sheet'!I48,1)</f>
        <v>0</v>
      </c>
      <c r="S48" s="5">
        <f>'Data Analysis Sheet'!I48+'Data Analysis Sheet'!K48+'Data Analysis Sheet'!N48</f>
        <v>0</v>
      </c>
      <c r="T48" s="5">
        <f>'Data Entry Sheet'!AF48-'Data Entry Sheet'!AG48</f>
        <v>0</v>
      </c>
      <c r="U48" s="5">
        <f>'Data Entry Sheet'!AH48-'Data Entry Sheet'!AI48</f>
        <v>0</v>
      </c>
      <c r="V48" s="5">
        <f>'Data Entry Sheet'!AF48+'Data Entry Sheet'!AH48</f>
        <v>0</v>
      </c>
      <c r="W48" s="5">
        <f>'Data Analysis Sheet'!T48+'Data Analysis Sheet'!U48</f>
        <v>0</v>
      </c>
      <c r="X48" s="5">
        <f>'Data Entry Sheet'!V48-'Data Entry Sheet'!W48</f>
        <v>0</v>
      </c>
      <c r="Y48" s="5">
        <f>COUNTIFS('Data Analysis Sheet'!W48,0,'Data Analysis Sheet'!X48,"&gt;0")</f>
        <v>0</v>
      </c>
      <c r="Z48" s="5">
        <f>'Data Entry Sheet'!AJ48-'Data Entry Sheet'!AK48</f>
        <v>0</v>
      </c>
      <c r="AA48" s="5">
        <f>'Data Entry Sheet'!AL48-'Data Entry Sheet'!AM48</f>
        <v>0</v>
      </c>
      <c r="AB48" s="5">
        <f>'Data Entry Sheet'!AN48-'Data Entry Sheet'!AO48</f>
        <v>0</v>
      </c>
      <c r="AC48" s="5">
        <f>'Data Entry Sheet'!AP48-'Data Entry Sheet'!AQ48</f>
        <v>0</v>
      </c>
      <c r="AD48" s="5">
        <f>'Data Entry Sheet'!AF48+'Data Entry Sheet'!AJ48+'Data Entry Sheet'!AN48</f>
        <v>0</v>
      </c>
      <c r="AE48" s="5">
        <f>'Data Entry Sheet'!AH48+'Data Entry Sheet'!AL48+'Data Entry Sheet'!AP48</f>
        <v>0</v>
      </c>
      <c r="AF48" s="5">
        <f>'Data Analysis Sheet'!AD48+'Data Analysis Sheet'!AE48</f>
        <v>0</v>
      </c>
      <c r="AG48" s="5">
        <f>'Data Analysis Sheet'!T48+'Data Analysis Sheet'!Z48+'Data Analysis Sheet'!AB48</f>
        <v>0</v>
      </c>
      <c r="AH48" s="5">
        <f>'Data Analysis Sheet'!U48+'Data Entry Sheet'!AM48+'Data Entry Sheet'!AQ48</f>
        <v>0</v>
      </c>
      <c r="AI48" s="5">
        <f>'Data Analysis Sheet'!AG48+'Data Analysis Sheet'!AH48</f>
        <v>0</v>
      </c>
      <c r="AJ48" s="6">
        <f>'Data Entry Sheet'!AW48+'Data Entry Sheet'!AY48</f>
        <v>0</v>
      </c>
      <c r="AK48" s="6">
        <f>COUNTIF('Data Entry Sheet'!AT48:AV48,"&gt;0")</f>
        <v>0</v>
      </c>
      <c r="AL48" s="6">
        <f>'Data Analysis Sheet'!AK48+'Data Analysis Sheet'!V48</f>
        <v>0</v>
      </c>
      <c r="AM48" s="6" t="b">
        <f>AND('Data Analysis Sheet'!AK48&gt;0,'Data Analysis Sheet'!W48)</f>
        <v>0</v>
      </c>
      <c r="AN48" s="6">
        <f>IF(AND('Data Entry Sheet'!AW48='Data Entry Sheet'!AX48,'Data Entry Sheet'!AW48&gt;0),1,0)</f>
        <v>0</v>
      </c>
      <c r="AO48" s="6">
        <f>IF(AND('Data Entry Sheet'!AY48='Data Entry Sheet'!AZ48,'Data Entry Sheet'!AY48&gt;0),1,0)</f>
        <v>0</v>
      </c>
      <c r="AP48" s="6" t="b">
        <f>OR((AND('Data Analysis Sheet'!AN48=1,'Data Analysis Sheet'!AO48=1)),(AND('Data Analysis Sheet'!AN48=1,'Data Entry Sheet'!AY48=0)),(AND('Data Analysis Sheet'!AO48=1,'Data Entry Sheet'!AW48=0)))</f>
        <v>0</v>
      </c>
      <c r="AQ48" s="6">
        <f>IF(AND(('Data Entry Sheet'!AW48+'Data Entry Sheet'!AY48)='Data Entry Sheet'!BA48,('Data Entry Sheet'!AW48+'Data Entry Sheet'!AY48)&gt;0),1,0)</f>
        <v>0</v>
      </c>
      <c r="AR48" s="6">
        <f>COUNTIFS('Data Entry Sheet'!AS48,"&gt;5",'Data Entry Sheet'!BB48,"Yes")</f>
        <v>0</v>
      </c>
      <c r="AS48" s="5">
        <f>IF(AND('Data Entry Sheet'!BF48='Data Entry Sheet'!AW48,'Data Entry Sheet'!AW48&gt;0),1,0)</f>
        <v>0</v>
      </c>
      <c r="AT48" s="5">
        <f>IF(AND('Data Entry Sheet'!BG48='Data Entry Sheet'!AY48,'Data Entry Sheet'!AY48&gt;0),1,0)</f>
        <v>0</v>
      </c>
      <c r="AU48" s="5">
        <f>COUNTIFS('Data Analysis Sheet'!AS48,1,'Data Analysis Sheet'!AT48,1)</f>
        <v>0</v>
      </c>
      <c r="AV48" s="6">
        <f>IF(AND(('Data Entry Sheet'!AW48+'Data Entry Sheet'!AY48)='Data Entry Sheet'!BH48,('Data Entry Sheet'!AW48+'Data Entry Sheet'!AY48)&gt;0),1,0)</f>
        <v>0</v>
      </c>
    </row>
    <row r="49" spans="1:48" x14ac:dyDescent="0.25">
      <c r="A49" s="5">
        <f>COUNTIFS('Data Entry Sheet'!C49,"Male",'Data Entry Sheet'!E49,"Medical")</f>
        <v>0</v>
      </c>
      <c r="B49" s="5">
        <f>COUNTIFS('Data Entry Sheet'!C49,"Male",'Data Entry Sheet'!E49,"Surgical")</f>
        <v>0</v>
      </c>
      <c r="C49" s="22">
        <f>'Data Entry Sheet'!H49-'Data Entry Sheet'!F49</f>
        <v>0</v>
      </c>
      <c r="D49" s="5">
        <f>COUNTIFS('Data Analysis Sheet'!I49,1,'Data Entry Sheet'!T49,"Yes")</f>
        <v>0</v>
      </c>
      <c r="E49" s="52">
        <f>COUNTIFS('Data Entry Sheet'!T49,"Yes",'Data Analysis Sheet'!R49,1)</f>
        <v>0</v>
      </c>
      <c r="F49" s="5">
        <f>COUNTIFS('Data Analysis Sheet'!D49,1,'Data Entry Sheet'!U49,"Yes")</f>
        <v>0</v>
      </c>
      <c r="G49" s="52">
        <f>COUNTIFS('Data Analysis Sheet'!E49,1,'Data Entry Sheet'!U49,"Yes")</f>
        <v>0</v>
      </c>
      <c r="H49" s="5">
        <f>IF(AND('Data Entry Sheet'!V49='Data Entry Sheet'!W49,'Data Entry Sheet'!V49&gt;0),1,0)</f>
        <v>0</v>
      </c>
      <c r="I49" s="5">
        <f>COUNTIFS('Data Analysis Sheet'!H49,1,'Data Entry Sheet'!Q49,"Less than 24 hours")</f>
        <v>0</v>
      </c>
      <c r="J49" s="5">
        <f>IF(AND('Data Entry Sheet'!X49='Data Entry Sheet'!Y49,'Data Entry Sheet'!X49&gt;0),1,0)</f>
        <v>0</v>
      </c>
      <c r="K49" s="5">
        <f>COUNTIFS('Data Analysis Sheet'!J49,1,'Data Entry Sheet'!Q49,"Less than 24 hours")</f>
        <v>0</v>
      </c>
      <c r="L49" s="52">
        <f>IF(OR('Data Entry Sheet'!X49=0,'Data Analysis Sheet'!K49=1),1,0)</f>
        <v>1</v>
      </c>
      <c r="M49" s="5">
        <f>IF(AND('Data Entry Sheet'!Z49='Data Entry Sheet'!AA49,'Data Entry Sheet'!Z49&gt;0),1,0)</f>
        <v>0</v>
      </c>
      <c r="N49" s="5">
        <f>COUNTIFS('Data Analysis Sheet'!M49,1,'Data Entry Sheet'!Q49,"Less than 24 hours")</f>
        <v>0</v>
      </c>
      <c r="O49" s="52">
        <f>IF(OR('Data Entry Sheet'!Z49=0,'Data Analysis Sheet'!N49=1),1,0)</f>
        <v>1</v>
      </c>
      <c r="P49" s="5">
        <f>COUNTIFS('Data Analysis Sheet'!F49,1,'Data Entry Sheet'!AC49,"yes")</f>
        <v>0</v>
      </c>
      <c r="Q49" s="52">
        <f>COUNTIFS('Data Analysis Sheet'!G49,1,'Data Entry Sheet'!AC49,"yes")</f>
        <v>0</v>
      </c>
      <c r="R49" s="50">
        <f>COUNTIFS('Data Analysis Sheet'!O49,1,'Data Analysis Sheet'!L49,1,'Data Analysis Sheet'!I49,1)</f>
        <v>0</v>
      </c>
      <c r="S49" s="5">
        <f>'Data Analysis Sheet'!I49+'Data Analysis Sheet'!K49+'Data Analysis Sheet'!N49</f>
        <v>0</v>
      </c>
      <c r="T49" s="5">
        <f>'Data Entry Sheet'!AF49-'Data Entry Sheet'!AG49</f>
        <v>0</v>
      </c>
      <c r="U49" s="5">
        <f>'Data Entry Sheet'!AH49-'Data Entry Sheet'!AI49</f>
        <v>0</v>
      </c>
      <c r="V49" s="5">
        <f>'Data Entry Sheet'!AF49+'Data Entry Sheet'!AH49</f>
        <v>0</v>
      </c>
      <c r="W49" s="5">
        <f>'Data Analysis Sheet'!T49+'Data Analysis Sheet'!U49</f>
        <v>0</v>
      </c>
      <c r="X49" s="5">
        <f>'Data Entry Sheet'!V49-'Data Entry Sheet'!W49</f>
        <v>0</v>
      </c>
      <c r="Y49" s="5">
        <f>COUNTIFS('Data Analysis Sheet'!W49,0,'Data Analysis Sheet'!X49,"&gt;0")</f>
        <v>0</v>
      </c>
      <c r="Z49" s="5">
        <f>'Data Entry Sheet'!AJ49-'Data Entry Sheet'!AK49</f>
        <v>0</v>
      </c>
      <c r="AA49" s="5">
        <f>'Data Entry Sheet'!AL49-'Data Entry Sheet'!AM49</f>
        <v>0</v>
      </c>
      <c r="AB49" s="5">
        <f>'Data Entry Sheet'!AN49-'Data Entry Sheet'!AO49</f>
        <v>0</v>
      </c>
      <c r="AC49" s="5">
        <f>'Data Entry Sheet'!AP49-'Data Entry Sheet'!AQ49</f>
        <v>0</v>
      </c>
      <c r="AD49" s="5">
        <f>'Data Entry Sheet'!AF49+'Data Entry Sheet'!AJ49+'Data Entry Sheet'!AN49</f>
        <v>0</v>
      </c>
      <c r="AE49" s="5">
        <f>'Data Entry Sheet'!AH49+'Data Entry Sheet'!AL49+'Data Entry Sheet'!AP49</f>
        <v>0</v>
      </c>
      <c r="AF49" s="5">
        <f>'Data Analysis Sheet'!AD49+'Data Analysis Sheet'!AE49</f>
        <v>0</v>
      </c>
      <c r="AG49" s="5">
        <f>'Data Analysis Sheet'!T49+'Data Analysis Sheet'!Z49+'Data Analysis Sheet'!AB49</f>
        <v>0</v>
      </c>
      <c r="AH49" s="5">
        <f>'Data Analysis Sheet'!U49+'Data Entry Sheet'!AM49+'Data Entry Sheet'!AQ49</f>
        <v>0</v>
      </c>
      <c r="AI49" s="5">
        <f>'Data Analysis Sheet'!AG49+'Data Analysis Sheet'!AH49</f>
        <v>0</v>
      </c>
      <c r="AJ49" s="6">
        <f>'Data Entry Sheet'!AW49+'Data Entry Sheet'!AY49</f>
        <v>0</v>
      </c>
      <c r="AK49" s="6">
        <f>COUNTIF('Data Entry Sheet'!AT49:AV49,"&gt;0")</f>
        <v>0</v>
      </c>
      <c r="AL49" s="6">
        <f>'Data Analysis Sheet'!AK49+'Data Analysis Sheet'!V49</f>
        <v>0</v>
      </c>
      <c r="AM49" s="6" t="b">
        <f>AND('Data Analysis Sheet'!AK49&gt;0,'Data Analysis Sheet'!W49)</f>
        <v>0</v>
      </c>
      <c r="AN49" s="6">
        <f>IF(AND('Data Entry Sheet'!AW49='Data Entry Sheet'!AX49,'Data Entry Sheet'!AW49&gt;0),1,0)</f>
        <v>0</v>
      </c>
      <c r="AO49" s="6">
        <f>IF(AND('Data Entry Sheet'!AY49='Data Entry Sheet'!AZ49,'Data Entry Sheet'!AY49&gt;0),1,0)</f>
        <v>0</v>
      </c>
      <c r="AP49" s="6" t="b">
        <f>OR((AND('Data Analysis Sheet'!AN49=1,'Data Analysis Sheet'!AO49=1)),(AND('Data Analysis Sheet'!AN49=1,'Data Entry Sheet'!AY49=0)),(AND('Data Analysis Sheet'!AO49=1,'Data Entry Sheet'!AW49=0)))</f>
        <v>0</v>
      </c>
      <c r="AQ49" s="6">
        <f>IF(AND(('Data Entry Sheet'!AW49+'Data Entry Sheet'!AY49)='Data Entry Sheet'!BA49,('Data Entry Sheet'!AW49+'Data Entry Sheet'!AY49)&gt;0),1,0)</f>
        <v>0</v>
      </c>
      <c r="AR49" s="6">
        <f>COUNTIFS('Data Entry Sheet'!AS49,"&gt;5",'Data Entry Sheet'!BB49,"Yes")</f>
        <v>0</v>
      </c>
      <c r="AS49" s="5">
        <f>IF(AND('Data Entry Sheet'!BF49='Data Entry Sheet'!AW49,'Data Entry Sheet'!AW49&gt;0),1,0)</f>
        <v>0</v>
      </c>
      <c r="AT49" s="5">
        <f>IF(AND('Data Entry Sheet'!BG49='Data Entry Sheet'!AY49,'Data Entry Sheet'!AY49&gt;0),1,0)</f>
        <v>0</v>
      </c>
      <c r="AU49" s="5">
        <f>COUNTIFS('Data Analysis Sheet'!AS49,1,'Data Analysis Sheet'!AT49,1)</f>
        <v>0</v>
      </c>
      <c r="AV49" s="6">
        <f>IF(AND(('Data Entry Sheet'!AW49+'Data Entry Sheet'!AY49)='Data Entry Sheet'!BH49,('Data Entry Sheet'!AW49+'Data Entry Sheet'!AY49)&gt;0),1,0)</f>
        <v>0</v>
      </c>
    </row>
    <row r="50" spans="1:48" x14ac:dyDescent="0.25">
      <c r="A50" s="5">
        <f>COUNTIFS('Data Entry Sheet'!C50,"Male",'Data Entry Sheet'!E50,"Medical")</f>
        <v>0</v>
      </c>
      <c r="B50" s="5">
        <f>COUNTIFS('Data Entry Sheet'!C50,"Male",'Data Entry Sheet'!E50,"Surgical")</f>
        <v>0</v>
      </c>
      <c r="C50" s="22">
        <f>'Data Entry Sheet'!H50-'Data Entry Sheet'!F50</f>
        <v>0</v>
      </c>
      <c r="D50" s="5">
        <f>COUNTIFS('Data Analysis Sheet'!I50,1,'Data Entry Sheet'!T50,"Yes")</f>
        <v>0</v>
      </c>
      <c r="E50" s="52">
        <f>COUNTIFS('Data Entry Sheet'!T50,"Yes",'Data Analysis Sheet'!R50,1)</f>
        <v>0</v>
      </c>
      <c r="F50" s="5">
        <f>COUNTIFS('Data Analysis Sheet'!D50,1,'Data Entry Sheet'!U50,"Yes")</f>
        <v>0</v>
      </c>
      <c r="G50" s="52">
        <f>COUNTIFS('Data Analysis Sheet'!E50,1,'Data Entry Sheet'!U50,"Yes")</f>
        <v>0</v>
      </c>
      <c r="H50" s="5">
        <f>IF(AND('Data Entry Sheet'!V50='Data Entry Sheet'!W50,'Data Entry Sheet'!V50&gt;0),1,0)</f>
        <v>0</v>
      </c>
      <c r="I50" s="5">
        <f>COUNTIFS('Data Analysis Sheet'!H50,1,'Data Entry Sheet'!Q50,"Less than 24 hours")</f>
        <v>0</v>
      </c>
      <c r="J50" s="5">
        <f>IF(AND('Data Entry Sheet'!X50='Data Entry Sheet'!Y50,'Data Entry Sheet'!X50&gt;0),1,0)</f>
        <v>0</v>
      </c>
      <c r="K50" s="5">
        <f>COUNTIFS('Data Analysis Sheet'!J50,1,'Data Entry Sheet'!Q50,"Less than 24 hours")</f>
        <v>0</v>
      </c>
      <c r="L50" s="52">
        <f>IF(OR('Data Entry Sheet'!X50=0,'Data Analysis Sheet'!K50=1),1,0)</f>
        <v>1</v>
      </c>
      <c r="M50" s="5">
        <f>IF(AND('Data Entry Sheet'!Z50='Data Entry Sheet'!AA50,'Data Entry Sheet'!Z50&gt;0),1,0)</f>
        <v>0</v>
      </c>
      <c r="N50" s="5">
        <f>COUNTIFS('Data Analysis Sheet'!M50,1,'Data Entry Sheet'!Q50,"Less than 24 hours")</f>
        <v>0</v>
      </c>
      <c r="O50" s="52">
        <f>IF(OR('Data Entry Sheet'!Z50=0,'Data Analysis Sheet'!N50=1),1,0)</f>
        <v>1</v>
      </c>
      <c r="P50" s="5">
        <f>COUNTIFS('Data Analysis Sheet'!F50,1,'Data Entry Sheet'!AC50,"yes")</f>
        <v>0</v>
      </c>
      <c r="Q50" s="52">
        <f>COUNTIFS('Data Analysis Sheet'!G50,1,'Data Entry Sheet'!AC50,"yes")</f>
        <v>0</v>
      </c>
      <c r="R50" s="50">
        <f>COUNTIFS('Data Analysis Sheet'!O50,1,'Data Analysis Sheet'!L50,1,'Data Analysis Sheet'!I50,1)</f>
        <v>0</v>
      </c>
      <c r="S50" s="5">
        <f>'Data Analysis Sheet'!I50+'Data Analysis Sheet'!K50+'Data Analysis Sheet'!N50</f>
        <v>0</v>
      </c>
      <c r="T50" s="5">
        <f>'Data Entry Sheet'!AF50-'Data Entry Sheet'!AG50</f>
        <v>0</v>
      </c>
      <c r="U50" s="5">
        <f>'Data Entry Sheet'!AH50-'Data Entry Sheet'!AI50</f>
        <v>0</v>
      </c>
      <c r="V50" s="5">
        <f>'Data Entry Sheet'!AF50+'Data Entry Sheet'!AH50</f>
        <v>0</v>
      </c>
      <c r="W50" s="5">
        <f>'Data Analysis Sheet'!T50+'Data Analysis Sheet'!U50</f>
        <v>0</v>
      </c>
      <c r="X50" s="5">
        <f>'Data Entry Sheet'!V50-'Data Entry Sheet'!W50</f>
        <v>0</v>
      </c>
      <c r="Y50" s="5">
        <f>COUNTIFS('Data Analysis Sheet'!W50,0,'Data Analysis Sheet'!X50,"&gt;0")</f>
        <v>0</v>
      </c>
      <c r="Z50" s="5">
        <f>'Data Entry Sheet'!AJ50-'Data Entry Sheet'!AK50</f>
        <v>0</v>
      </c>
      <c r="AA50" s="5">
        <f>'Data Entry Sheet'!AL50-'Data Entry Sheet'!AM50</f>
        <v>0</v>
      </c>
      <c r="AB50" s="5">
        <f>'Data Entry Sheet'!AN50-'Data Entry Sheet'!AO50</f>
        <v>0</v>
      </c>
      <c r="AC50" s="5">
        <f>'Data Entry Sheet'!AP50-'Data Entry Sheet'!AQ50</f>
        <v>0</v>
      </c>
      <c r="AD50" s="5">
        <f>'Data Entry Sheet'!AF50+'Data Entry Sheet'!AJ50+'Data Entry Sheet'!AN50</f>
        <v>0</v>
      </c>
      <c r="AE50" s="5">
        <f>'Data Entry Sheet'!AH50+'Data Entry Sheet'!AL50+'Data Entry Sheet'!AP50</f>
        <v>0</v>
      </c>
      <c r="AF50" s="5">
        <f>'Data Analysis Sheet'!AD50+'Data Analysis Sheet'!AE50</f>
        <v>0</v>
      </c>
      <c r="AG50" s="5">
        <f>'Data Analysis Sheet'!T50+'Data Analysis Sheet'!Z50+'Data Analysis Sheet'!AB50</f>
        <v>0</v>
      </c>
      <c r="AH50" s="5">
        <f>'Data Analysis Sheet'!U50+'Data Entry Sheet'!AM50+'Data Entry Sheet'!AQ50</f>
        <v>0</v>
      </c>
      <c r="AI50" s="5">
        <f>'Data Analysis Sheet'!AG50+'Data Analysis Sheet'!AH50</f>
        <v>0</v>
      </c>
      <c r="AJ50" s="6">
        <f>'Data Entry Sheet'!AW50+'Data Entry Sheet'!AY50</f>
        <v>0</v>
      </c>
      <c r="AK50" s="6">
        <f>COUNTIF('Data Entry Sheet'!AT50:AV50,"&gt;0")</f>
        <v>0</v>
      </c>
      <c r="AL50" s="6">
        <f>'Data Analysis Sheet'!AK50+'Data Analysis Sheet'!V50</f>
        <v>0</v>
      </c>
      <c r="AM50" s="6" t="b">
        <f>AND('Data Analysis Sheet'!AK50&gt;0,'Data Analysis Sheet'!W50)</f>
        <v>0</v>
      </c>
      <c r="AN50" s="6">
        <f>IF(AND('Data Entry Sheet'!AW50='Data Entry Sheet'!AX50,'Data Entry Sheet'!AW50&gt;0),1,0)</f>
        <v>0</v>
      </c>
      <c r="AO50" s="6">
        <f>IF(AND('Data Entry Sheet'!AY50='Data Entry Sheet'!AZ50,'Data Entry Sheet'!AY50&gt;0),1,0)</f>
        <v>0</v>
      </c>
      <c r="AP50" s="6" t="b">
        <f>OR((AND('Data Analysis Sheet'!AN50=1,'Data Analysis Sheet'!AO50=1)),(AND('Data Analysis Sheet'!AN50=1,'Data Entry Sheet'!AY50=0)),(AND('Data Analysis Sheet'!AO50=1,'Data Entry Sheet'!AW50=0)))</f>
        <v>0</v>
      </c>
      <c r="AQ50" s="6">
        <f>IF(AND(('Data Entry Sheet'!AW50+'Data Entry Sheet'!AY50)='Data Entry Sheet'!BA50,('Data Entry Sheet'!AW50+'Data Entry Sheet'!AY50)&gt;0),1,0)</f>
        <v>0</v>
      </c>
      <c r="AR50" s="6">
        <f>COUNTIFS('Data Entry Sheet'!AS50,"&gt;5",'Data Entry Sheet'!BB50,"Yes")</f>
        <v>0</v>
      </c>
      <c r="AS50" s="5">
        <f>IF(AND('Data Entry Sheet'!BF50='Data Entry Sheet'!AW50,'Data Entry Sheet'!AW50&gt;0),1,0)</f>
        <v>0</v>
      </c>
      <c r="AT50" s="5">
        <f>IF(AND('Data Entry Sheet'!BG50='Data Entry Sheet'!AY50,'Data Entry Sheet'!AY50&gt;0),1,0)</f>
        <v>0</v>
      </c>
      <c r="AU50" s="5">
        <f>COUNTIFS('Data Analysis Sheet'!AS50,1,'Data Analysis Sheet'!AT50,1)</f>
        <v>0</v>
      </c>
      <c r="AV50" s="6">
        <f>IF(AND(('Data Entry Sheet'!AW50+'Data Entry Sheet'!AY50)='Data Entry Sheet'!BH50,('Data Entry Sheet'!AW50+'Data Entry Sheet'!AY50)&gt;0),1,0)</f>
        <v>0</v>
      </c>
    </row>
    <row r="51" spans="1:48" x14ac:dyDescent="0.25">
      <c r="A51" s="5">
        <f>COUNTIFS('Data Entry Sheet'!C51,"Male",'Data Entry Sheet'!E51,"Medical")</f>
        <v>0</v>
      </c>
      <c r="B51" s="5">
        <f>COUNTIFS('Data Entry Sheet'!C51,"Male",'Data Entry Sheet'!E51,"Surgical")</f>
        <v>0</v>
      </c>
      <c r="C51" s="22">
        <f>'Data Entry Sheet'!H51-'Data Entry Sheet'!F51</f>
        <v>0</v>
      </c>
      <c r="D51" s="5">
        <f>COUNTIFS('Data Analysis Sheet'!I51,1,'Data Entry Sheet'!T51,"Yes")</f>
        <v>0</v>
      </c>
      <c r="E51" s="52">
        <f>COUNTIFS('Data Entry Sheet'!T51,"Yes",'Data Analysis Sheet'!R51,1)</f>
        <v>0</v>
      </c>
      <c r="F51" s="5">
        <f>COUNTIFS('Data Analysis Sheet'!D51,1,'Data Entry Sheet'!U51,"Yes")</f>
        <v>0</v>
      </c>
      <c r="G51" s="52">
        <f>COUNTIFS('Data Analysis Sheet'!E51,1,'Data Entry Sheet'!U51,"Yes")</f>
        <v>0</v>
      </c>
      <c r="H51" s="5">
        <f>IF(AND('Data Entry Sheet'!V51='Data Entry Sheet'!W51,'Data Entry Sheet'!V51&gt;0),1,0)</f>
        <v>0</v>
      </c>
      <c r="I51" s="5">
        <f>COUNTIFS('Data Analysis Sheet'!H51,1,'Data Entry Sheet'!Q51,"Less than 24 hours")</f>
        <v>0</v>
      </c>
      <c r="J51" s="5">
        <f>IF(AND('Data Entry Sheet'!X51='Data Entry Sheet'!Y51,'Data Entry Sheet'!X51&gt;0),1,0)</f>
        <v>0</v>
      </c>
      <c r="K51" s="5">
        <f>COUNTIFS('Data Analysis Sheet'!J51,1,'Data Entry Sheet'!Q51,"Less than 24 hours")</f>
        <v>0</v>
      </c>
      <c r="L51" s="52">
        <f>IF(OR('Data Entry Sheet'!X51=0,'Data Analysis Sheet'!K51=1),1,0)</f>
        <v>1</v>
      </c>
      <c r="M51" s="5">
        <f>IF(AND('Data Entry Sheet'!Z51='Data Entry Sheet'!AA51,'Data Entry Sheet'!Z51&gt;0),1,0)</f>
        <v>0</v>
      </c>
      <c r="N51" s="5">
        <f>COUNTIFS('Data Analysis Sheet'!M51,1,'Data Entry Sheet'!Q51,"Less than 24 hours")</f>
        <v>0</v>
      </c>
      <c r="O51" s="52">
        <f>IF(OR('Data Entry Sheet'!Z51=0,'Data Analysis Sheet'!N51=1),1,0)</f>
        <v>1</v>
      </c>
      <c r="P51" s="5">
        <f>COUNTIFS('Data Analysis Sheet'!F51,1,'Data Entry Sheet'!AC51,"yes")</f>
        <v>0</v>
      </c>
      <c r="Q51" s="52">
        <f>COUNTIFS('Data Analysis Sheet'!G51,1,'Data Entry Sheet'!AC51,"yes")</f>
        <v>0</v>
      </c>
      <c r="R51" s="50">
        <f>COUNTIFS('Data Analysis Sheet'!O51,1,'Data Analysis Sheet'!L51,1,'Data Analysis Sheet'!I51,1)</f>
        <v>0</v>
      </c>
      <c r="S51" s="5">
        <f>'Data Analysis Sheet'!I51+'Data Analysis Sheet'!K51+'Data Analysis Sheet'!N51</f>
        <v>0</v>
      </c>
      <c r="T51" s="5">
        <f>'Data Entry Sheet'!AF51-'Data Entry Sheet'!AG51</f>
        <v>0</v>
      </c>
      <c r="U51" s="5">
        <f>'Data Entry Sheet'!AH51-'Data Entry Sheet'!AI51</f>
        <v>0</v>
      </c>
      <c r="V51" s="5">
        <f>'Data Entry Sheet'!AF51+'Data Entry Sheet'!AH51</f>
        <v>0</v>
      </c>
      <c r="W51" s="5">
        <f>'Data Analysis Sheet'!T51+'Data Analysis Sheet'!U51</f>
        <v>0</v>
      </c>
      <c r="X51" s="5">
        <f>'Data Entry Sheet'!V51-'Data Entry Sheet'!W51</f>
        <v>0</v>
      </c>
      <c r="Y51" s="5">
        <f>COUNTIFS('Data Analysis Sheet'!W51,0,'Data Analysis Sheet'!X51,"&gt;0")</f>
        <v>0</v>
      </c>
      <c r="Z51" s="5">
        <f>'Data Entry Sheet'!AJ51-'Data Entry Sheet'!AK51</f>
        <v>0</v>
      </c>
      <c r="AA51" s="5">
        <f>'Data Entry Sheet'!AL51-'Data Entry Sheet'!AM51</f>
        <v>0</v>
      </c>
      <c r="AB51" s="5">
        <f>'Data Entry Sheet'!AN51-'Data Entry Sheet'!AO51</f>
        <v>0</v>
      </c>
      <c r="AC51" s="5">
        <f>'Data Entry Sheet'!AP51-'Data Entry Sheet'!AQ51</f>
        <v>0</v>
      </c>
      <c r="AD51" s="5">
        <f>'Data Entry Sheet'!AF51+'Data Entry Sheet'!AJ51+'Data Entry Sheet'!AN51</f>
        <v>0</v>
      </c>
      <c r="AE51" s="5">
        <f>'Data Entry Sheet'!AH51+'Data Entry Sheet'!AL51+'Data Entry Sheet'!AP51</f>
        <v>0</v>
      </c>
      <c r="AF51" s="5">
        <f>'Data Analysis Sheet'!AD51+'Data Analysis Sheet'!AE51</f>
        <v>0</v>
      </c>
      <c r="AG51" s="5">
        <f>'Data Analysis Sheet'!T51+'Data Analysis Sheet'!Z51+'Data Analysis Sheet'!AB51</f>
        <v>0</v>
      </c>
      <c r="AH51" s="5">
        <f>'Data Analysis Sheet'!U51+'Data Entry Sheet'!AM51+'Data Entry Sheet'!AQ51</f>
        <v>0</v>
      </c>
      <c r="AI51" s="5">
        <f>'Data Analysis Sheet'!AG51+'Data Analysis Sheet'!AH51</f>
        <v>0</v>
      </c>
      <c r="AJ51" s="6">
        <f>'Data Entry Sheet'!AW51+'Data Entry Sheet'!AY51</f>
        <v>0</v>
      </c>
      <c r="AK51" s="6">
        <f>COUNTIF('Data Entry Sheet'!AT51:AV51,"&gt;0")</f>
        <v>0</v>
      </c>
      <c r="AL51" s="6">
        <f>'Data Analysis Sheet'!AK51+'Data Analysis Sheet'!V51</f>
        <v>0</v>
      </c>
      <c r="AM51" s="6" t="b">
        <f>AND('Data Analysis Sheet'!AK51&gt;0,'Data Analysis Sheet'!W51)</f>
        <v>0</v>
      </c>
      <c r="AN51" s="6">
        <f>IF(AND('Data Entry Sheet'!AW51='Data Entry Sheet'!AX51,'Data Entry Sheet'!AW51&gt;0),1,0)</f>
        <v>0</v>
      </c>
      <c r="AO51" s="6">
        <f>IF(AND('Data Entry Sheet'!AY51='Data Entry Sheet'!AZ51,'Data Entry Sheet'!AY51&gt;0),1,0)</f>
        <v>0</v>
      </c>
      <c r="AP51" s="6" t="b">
        <f>OR((AND('Data Analysis Sheet'!AN51=1,'Data Analysis Sheet'!AO51=1)),(AND('Data Analysis Sheet'!AN51=1,'Data Entry Sheet'!AY51=0)),(AND('Data Analysis Sheet'!AO51=1,'Data Entry Sheet'!AW51=0)))</f>
        <v>0</v>
      </c>
      <c r="AQ51" s="6">
        <f>IF(AND(('Data Entry Sheet'!AW51+'Data Entry Sheet'!AY51)='Data Entry Sheet'!BA51,('Data Entry Sheet'!AW51+'Data Entry Sheet'!AY51)&gt;0),1,0)</f>
        <v>0</v>
      </c>
      <c r="AR51" s="6">
        <f>COUNTIFS('Data Entry Sheet'!AS51,"&gt;5",'Data Entry Sheet'!BB51,"Yes")</f>
        <v>0</v>
      </c>
      <c r="AS51" s="5">
        <f>IF(AND('Data Entry Sheet'!BF51='Data Entry Sheet'!AW51,'Data Entry Sheet'!AW51&gt;0),1,0)</f>
        <v>0</v>
      </c>
      <c r="AT51" s="5">
        <f>IF(AND('Data Entry Sheet'!BG51='Data Entry Sheet'!AY51,'Data Entry Sheet'!AY51&gt;0),1,0)</f>
        <v>0</v>
      </c>
      <c r="AU51" s="5">
        <f>COUNTIFS('Data Analysis Sheet'!AS51,1,'Data Analysis Sheet'!AT51,1)</f>
        <v>0</v>
      </c>
      <c r="AV51" s="6">
        <f>IF(AND(('Data Entry Sheet'!AW51+'Data Entry Sheet'!AY51)='Data Entry Sheet'!BH51,('Data Entry Sheet'!AW51+'Data Entry Sheet'!AY51)&gt;0),1,0)</f>
        <v>0</v>
      </c>
    </row>
    <row r="52" spans="1:48" x14ac:dyDescent="0.25">
      <c r="A52" s="5">
        <f>COUNTIFS('Data Entry Sheet'!C52,"Male",'Data Entry Sheet'!E52,"Medical")</f>
        <v>0</v>
      </c>
      <c r="B52" s="5">
        <f>COUNTIFS('Data Entry Sheet'!C52,"Male",'Data Entry Sheet'!E52,"Surgical")</f>
        <v>0</v>
      </c>
      <c r="C52" s="22">
        <f>'Data Entry Sheet'!H52-'Data Entry Sheet'!F52</f>
        <v>0</v>
      </c>
      <c r="D52" s="5">
        <f>COUNTIFS('Data Analysis Sheet'!I52,1,'Data Entry Sheet'!T52,"Yes")</f>
        <v>0</v>
      </c>
      <c r="E52" s="52">
        <f>COUNTIFS('Data Entry Sheet'!T52,"Yes",'Data Analysis Sheet'!R52,1)</f>
        <v>0</v>
      </c>
      <c r="F52" s="5">
        <f>COUNTIFS('Data Analysis Sheet'!D52,1,'Data Entry Sheet'!U52,"Yes")</f>
        <v>0</v>
      </c>
      <c r="G52" s="52">
        <f>COUNTIFS('Data Analysis Sheet'!E52,1,'Data Entry Sheet'!U52,"Yes")</f>
        <v>0</v>
      </c>
      <c r="H52" s="5">
        <f>IF(AND('Data Entry Sheet'!V52='Data Entry Sheet'!W52,'Data Entry Sheet'!V52&gt;0),1,0)</f>
        <v>0</v>
      </c>
      <c r="I52" s="5">
        <f>COUNTIFS('Data Analysis Sheet'!H52,1,'Data Entry Sheet'!Q52,"Less than 24 hours")</f>
        <v>0</v>
      </c>
      <c r="J52" s="5">
        <f>IF(AND('Data Entry Sheet'!X52='Data Entry Sheet'!Y52,'Data Entry Sheet'!X52&gt;0),1,0)</f>
        <v>0</v>
      </c>
      <c r="K52" s="5">
        <f>COUNTIFS('Data Analysis Sheet'!J52,1,'Data Entry Sheet'!Q52,"Less than 24 hours")</f>
        <v>0</v>
      </c>
      <c r="L52" s="52">
        <f>IF(OR('Data Entry Sheet'!X52=0,'Data Analysis Sheet'!K52=1),1,0)</f>
        <v>1</v>
      </c>
      <c r="M52" s="5">
        <f>IF(AND('Data Entry Sheet'!Z52='Data Entry Sheet'!AA52,'Data Entry Sheet'!Z52&gt;0),1,0)</f>
        <v>0</v>
      </c>
      <c r="N52" s="5">
        <f>COUNTIFS('Data Analysis Sheet'!M52,1,'Data Entry Sheet'!Q52,"Less than 24 hours")</f>
        <v>0</v>
      </c>
      <c r="O52" s="52">
        <f>IF(OR('Data Entry Sheet'!Z52=0,'Data Analysis Sheet'!N52=1),1,0)</f>
        <v>1</v>
      </c>
      <c r="P52" s="5">
        <f>COUNTIFS('Data Analysis Sheet'!F52,1,'Data Entry Sheet'!AC52,"yes")</f>
        <v>0</v>
      </c>
      <c r="Q52" s="52">
        <f>COUNTIFS('Data Analysis Sheet'!G52,1,'Data Entry Sheet'!AC52,"yes")</f>
        <v>0</v>
      </c>
      <c r="R52" s="50">
        <f>COUNTIFS('Data Analysis Sheet'!O52,1,'Data Analysis Sheet'!L52,1,'Data Analysis Sheet'!I52,1)</f>
        <v>0</v>
      </c>
      <c r="S52" s="5">
        <f>'Data Analysis Sheet'!I52+'Data Analysis Sheet'!K52+'Data Analysis Sheet'!N52</f>
        <v>0</v>
      </c>
      <c r="T52" s="5">
        <f>'Data Entry Sheet'!AF52-'Data Entry Sheet'!AG52</f>
        <v>0</v>
      </c>
      <c r="U52" s="5">
        <f>'Data Entry Sheet'!AH52-'Data Entry Sheet'!AI52</f>
        <v>0</v>
      </c>
      <c r="V52" s="5">
        <f>'Data Entry Sheet'!AF52+'Data Entry Sheet'!AH52</f>
        <v>0</v>
      </c>
      <c r="W52" s="5">
        <f>'Data Analysis Sheet'!T52+'Data Analysis Sheet'!U52</f>
        <v>0</v>
      </c>
      <c r="X52" s="5">
        <f>'Data Entry Sheet'!V52-'Data Entry Sheet'!W52</f>
        <v>0</v>
      </c>
      <c r="Y52" s="5">
        <f>COUNTIFS('Data Analysis Sheet'!W52,0,'Data Analysis Sheet'!X52,"&gt;0")</f>
        <v>0</v>
      </c>
      <c r="Z52" s="5">
        <f>'Data Entry Sheet'!AJ52-'Data Entry Sheet'!AK52</f>
        <v>0</v>
      </c>
      <c r="AA52" s="5">
        <f>'Data Entry Sheet'!AL52-'Data Entry Sheet'!AM52</f>
        <v>0</v>
      </c>
      <c r="AB52" s="5">
        <f>'Data Entry Sheet'!AN52-'Data Entry Sheet'!AO52</f>
        <v>0</v>
      </c>
      <c r="AC52" s="5">
        <f>'Data Entry Sheet'!AP52-'Data Entry Sheet'!AQ52</f>
        <v>0</v>
      </c>
      <c r="AD52" s="5">
        <f>'Data Entry Sheet'!AF52+'Data Entry Sheet'!AJ52+'Data Entry Sheet'!AN52</f>
        <v>0</v>
      </c>
      <c r="AE52" s="5">
        <f>'Data Entry Sheet'!AH52+'Data Entry Sheet'!AL52+'Data Entry Sheet'!AP52</f>
        <v>0</v>
      </c>
      <c r="AF52" s="5">
        <f>'Data Analysis Sheet'!AD52+'Data Analysis Sheet'!AE52</f>
        <v>0</v>
      </c>
      <c r="AG52" s="5">
        <f>'Data Analysis Sheet'!T52+'Data Analysis Sheet'!Z52+'Data Analysis Sheet'!AB52</f>
        <v>0</v>
      </c>
      <c r="AH52" s="5">
        <f>'Data Analysis Sheet'!U52+'Data Entry Sheet'!AM52+'Data Entry Sheet'!AQ52</f>
        <v>0</v>
      </c>
      <c r="AI52" s="5">
        <f>'Data Analysis Sheet'!AG52+'Data Analysis Sheet'!AH52</f>
        <v>0</v>
      </c>
      <c r="AJ52" s="6">
        <f>'Data Entry Sheet'!AW52+'Data Entry Sheet'!AY52</f>
        <v>0</v>
      </c>
      <c r="AK52" s="6">
        <f>COUNTIF('Data Entry Sheet'!AT52:AV52,"&gt;0")</f>
        <v>0</v>
      </c>
      <c r="AL52" s="6">
        <f>'Data Analysis Sheet'!AK52+'Data Analysis Sheet'!V52</f>
        <v>0</v>
      </c>
      <c r="AM52" s="6" t="b">
        <f>AND('Data Analysis Sheet'!AK52&gt;0,'Data Analysis Sheet'!W52)</f>
        <v>0</v>
      </c>
      <c r="AN52" s="6">
        <f>IF(AND('Data Entry Sheet'!AW52='Data Entry Sheet'!AX52,'Data Entry Sheet'!AW52&gt;0),1,0)</f>
        <v>0</v>
      </c>
      <c r="AO52" s="6">
        <f>IF(AND('Data Entry Sheet'!AY52='Data Entry Sheet'!AZ52,'Data Entry Sheet'!AY52&gt;0),1,0)</f>
        <v>0</v>
      </c>
      <c r="AP52" s="6" t="b">
        <f>OR((AND('Data Analysis Sheet'!AN52=1,'Data Analysis Sheet'!AO52=1)),(AND('Data Analysis Sheet'!AN52=1,'Data Entry Sheet'!AY52=0)),(AND('Data Analysis Sheet'!AO52=1,'Data Entry Sheet'!AW52=0)))</f>
        <v>0</v>
      </c>
      <c r="AQ52" s="6">
        <f>IF(AND(('Data Entry Sheet'!AW52+'Data Entry Sheet'!AY52)='Data Entry Sheet'!BA52,('Data Entry Sheet'!AW52+'Data Entry Sheet'!AY52)&gt;0),1,0)</f>
        <v>0</v>
      </c>
      <c r="AR52" s="6">
        <f>COUNTIFS('Data Entry Sheet'!AS52,"&gt;5",'Data Entry Sheet'!BB52,"Yes")</f>
        <v>0</v>
      </c>
      <c r="AS52" s="5">
        <f>IF(AND('Data Entry Sheet'!BF52='Data Entry Sheet'!AW52,'Data Entry Sheet'!AW52&gt;0),1,0)</f>
        <v>0</v>
      </c>
      <c r="AT52" s="5">
        <f>IF(AND('Data Entry Sheet'!BG52='Data Entry Sheet'!AY52,'Data Entry Sheet'!AY52&gt;0),1,0)</f>
        <v>0</v>
      </c>
      <c r="AU52" s="5">
        <f>COUNTIFS('Data Analysis Sheet'!AS52,1,'Data Analysis Sheet'!AT52,1)</f>
        <v>0</v>
      </c>
      <c r="AV52" s="6">
        <f>IF(AND(('Data Entry Sheet'!AW52+'Data Entry Sheet'!AY52)='Data Entry Sheet'!BH52,('Data Entry Sheet'!AW52+'Data Entry Sheet'!AY52)&gt;0),1,0)</f>
        <v>0</v>
      </c>
    </row>
    <row r="53" spans="1:48" x14ac:dyDescent="0.25">
      <c r="A53" s="5">
        <f>COUNTIFS('Data Entry Sheet'!C53,"Male",'Data Entry Sheet'!E53,"Medical")</f>
        <v>0</v>
      </c>
      <c r="B53" s="5">
        <f>COUNTIFS('Data Entry Sheet'!C53,"Male",'Data Entry Sheet'!E53,"Surgical")</f>
        <v>0</v>
      </c>
      <c r="C53" s="22">
        <f>'Data Entry Sheet'!H53-'Data Entry Sheet'!F53</f>
        <v>0</v>
      </c>
      <c r="D53" s="5">
        <f>COUNTIFS('Data Analysis Sheet'!I53,1,'Data Entry Sheet'!T53,"Yes")</f>
        <v>0</v>
      </c>
      <c r="E53" s="52">
        <f>COUNTIFS('Data Entry Sheet'!T53,"Yes",'Data Analysis Sheet'!R53,1)</f>
        <v>0</v>
      </c>
      <c r="F53" s="5">
        <f>COUNTIFS('Data Analysis Sheet'!D53,1,'Data Entry Sheet'!U53,"Yes")</f>
        <v>0</v>
      </c>
      <c r="G53" s="52">
        <f>COUNTIFS('Data Analysis Sheet'!E53,1,'Data Entry Sheet'!U53,"Yes")</f>
        <v>0</v>
      </c>
      <c r="H53" s="5">
        <f>IF(AND('Data Entry Sheet'!V53='Data Entry Sheet'!W53,'Data Entry Sheet'!V53&gt;0),1,0)</f>
        <v>0</v>
      </c>
      <c r="I53" s="5">
        <f>COUNTIFS('Data Analysis Sheet'!H53,1,'Data Entry Sheet'!Q53,"Less than 24 hours")</f>
        <v>0</v>
      </c>
      <c r="J53" s="5">
        <f>IF(AND('Data Entry Sheet'!X53='Data Entry Sheet'!Y53,'Data Entry Sheet'!X53&gt;0),1,0)</f>
        <v>0</v>
      </c>
      <c r="K53" s="5">
        <f>COUNTIFS('Data Analysis Sheet'!J53,1,'Data Entry Sheet'!Q53,"Less than 24 hours")</f>
        <v>0</v>
      </c>
      <c r="L53" s="52">
        <f>IF(OR('Data Entry Sheet'!X53=0,'Data Analysis Sheet'!K53=1),1,0)</f>
        <v>1</v>
      </c>
      <c r="M53" s="5">
        <f>IF(AND('Data Entry Sheet'!Z53='Data Entry Sheet'!AA53,'Data Entry Sheet'!Z53&gt;0),1,0)</f>
        <v>0</v>
      </c>
      <c r="N53" s="5">
        <f>COUNTIFS('Data Analysis Sheet'!M53,1,'Data Entry Sheet'!Q53,"Less than 24 hours")</f>
        <v>0</v>
      </c>
      <c r="O53" s="52">
        <f>IF(OR('Data Entry Sheet'!Z53=0,'Data Analysis Sheet'!N53=1),1,0)</f>
        <v>1</v>
      </c>
      <c r="P53" s="5">
        <f>COUNTIFS('Data Analysis Sheet'!F53,1,'Data Entry Sheet'!AC53,"yes")</f>
        <v>0</v>
      </c>
      <c r="Q53" s="52">
        <f>COUNTIFS('Data Analysis Sheet'!G53,1,'Data Entry Sheet'!AC53,"yes")</f>
        <v>0</v>
      </c>
      <c r="R53" s="50">
        <f>COUNTIFS('Data Analysis Sheet'!O53,1,'Data Analysis Sheet'!L53,1,'Data Analysis Sheet'!I53,1)</f>
        <v>0</v>
      </c>
      <c r="S53" s="5">
        <f>'Data Analysis Sheet'!I53+'Data Analysis Sheet'!K53+'Data Analysis Sheet'!N53</f>
        <v>0</v>
      </c>
      <c r="T53" s="5">
        <f>'Data Entry Sheet'!AF53-'Data Entry Sheet'!AG53</f>
        <v>0</v>
      </c>
      <c r="U53" s="5">
        <f>'Data Entry Sheet'!AH53-'Data Entry Sheet'!AI53</f>
        <v>0</v>
      </c>
      <c r="V53" s="5">
        <f>'Data Entry Sheet'!AF53+'Data Entry Sheet'!AH53</f>
        <v>0</v>
      </c>
      <c r="W53" s="5">
        <f>'Data Analysis Sheet'!T53+'Data Analysis Sheet'!U53</f>
        <v>0</v>
      </c>
      <c r="X53" s="5">
        <f>'Data Entry Sheet'!V53-'Data Entry Sheet'!W53</f>
        <v>0</v>
      </c>
      <c r="Y53" s="5">
        <f>COUNTIFS('Data Analysis Sheet'!W53,0,'Data Analysis Sheet'!X53,"&gt;0")</f>
        <v>0</v>
      </c>
      <c r="Z53" s="5">
        <f>'Data Entry Sheet'!AJ53-'Data Entry Sheet'!AK53</f>
        <v>0</v>
      </c>
      <c r="AA53" s="5">
        <f>'Data Entry Sheet'!AL53-'Data Entry Sheet'!AM53</f>
        <v>0</v>
      </c>
      <c r="AB53" s="5">
        <f>'Data Entry Sheet'!AN53-'Data Entry Sheet'!AO53</f>
        <v>0</v>
      </c>
      <c r="AC53" s="5">
        <f>'Data Entry Sheet'!AP53-'Data Entry Sheet'!AQ53</f>
        <v>0</v>
      </c>
      <c r="AD53" s="5">
        <f>'Data Entry Sheet'!AF53+'Data Entry Sheet'!AJ53+'Data Entry Sheet'!AN53</f>
        <v>0</v>
      </c>
      <c r="AE53" s="5">
        <f>'Data Entry Sheet'!AH53+'Data Entry Sheet'!AL53+'Data Entry Sheet'!AP53</f>
        <v>0</v>
      </c>
      <c r="AF53" s="5">
        <f>'Data Analysis Sheet'!AD53+'Data Analysis Sheet'!AE53</f>
        <v>0</v>
      </c>
      <c r="AG53" s="5">
        <f>'Data Analysis Sheet'!T53+'Data Analysis Sheet'!Z53+'Data Analysis Sheet'!AB53</f>
        <v>0</v>
      </c>
      <c r="AH53" s="5">
        <f>'Data Analysis Sheet'!U53+'Data Entry Sheet'!AM53+'Data Entry Sheet'!AQ53</f>
        <v>0</v>
      </c>
      <c r="AI53" s="5">
        <f>'Data Analysis Sheet'!AG53+'Data Analysis Sheet'!AH53</f>
        <v>0</v>
      </c>
      <c r="AJ53" s="6">
        <f>'Data Entry Sheet'!AW53+'Data Entry Sheet'!AY53</f>
        <v>0</v>
      </c>
      <c r="AK53" s="6">
        <f>COUNTIF('Data Entry Sheet'!AT53:AV53,"&gt;0")</f>
        <v>0</v>
      </c>
      <c r="AL53" s="6">
        <f>'Data Analysis Sheet'!AK53+'Data Analysis Sheet'!V53</f>
        <v>0</v>
      </c>
      <c r="AM53" s="6" t="b">
        <f>AND('Data Analysis Sheet'!AK53&gt;0,'Data Analysis Sheet'!W53)</f>
        <v>0</v>
      </c>
      <c r="AN53" s="6">
        <f>IF(AND('Data Entry Sheet'!AW53='Data Entry Sheet'!AX53,'Data Entry Sheet'!AW53&gt;0),1,0)</f>
        <v>0</v>
      </c>
      <c r="AO53" s="6">
        <f>IF(AND('Data Entry Sheet'!AY53='Data Entry Sheet'!AZ53,'Data Entry Sheet'!AY53&gt;0),1,0)</f>
        <v>0</v>
      </c>
      <c r="AP53" s="6" t="b">
        <f>OR((AND('Data Analysis Sheet'!AN53=1,'Data Analysis Sheet'!AO53=1)),(AND('Data Analysis Sheet'!AN53=1,'Data Entry Sheet'!AY53=0)),(AND('Data Analysis Sheet'!AO53=1,'Data Entry Sheet'!AW53=0)))</f>
        <v>0</v>
      </c>
      <c r="AQ53" s="6">
        <f>IF(AND(('Data Entry Sheet'!AW53+'Data Entry Sheet'!AY53)='Data Entry Sheet'!BA53,('Data Entry Sheet'!AW53+'Data Entry Sheet'!AY53)&gt;0),1,0)</f>
        <v>0</v>
      </c>
      <c r="AR53" s="6">
        <f>COUNTIFS('Data Entry Sheet'!AS53,"&gt;5",'Data Entry Sheet'!BB53,"Yes")</f>
        <v>0</v>
      </c>
      <c r="AS53" s="5">
        <f>IF(AND('Data Entry Sheet'!BF53='Data Entry Sheet'!AW53,'Data Entry Sheet'!AW53&gt;0),1,0)</f>
        <v>0</v>
      </c>
      <c r="AT53" s="5">
        <f>IF(AND('Data Entry Sheet'!BG53='Data Entry Sheet'!AY53,'Data Entry Sheet'!AY53&gt;0),1,0)</f>
        <v>0</v>
      </c>
      <c r="AU53" s="5">
        <f>COUNTIFS('Data Analysis Sheet'!AS53,1,'Data Analysis Sheet'!AT53,1)</f>
        <v>0</v>
      </c>
      <c r="AV53" s="6">
        <f>IF(AND(('Data Entry Sheet'!AW53+'Data Entry Sheet'!AY53)='Data Entry Sheet'!BH53,('Data Entry Sheet'!AW53+'Data Entry Sheet'!AY53)&gt;0),1,0)</f>
        <v>0</v>
      </c>
    </row>
    <row r="54" spans="1:48" x14ac:dyDescent="0.25">
      <c r="A54" s="5">
        <f>COUNTIFS('Data Entry Sheet'!C54,"Male",'Data Entry Sheet'!E54,"Medical")</f>
        <v>0</v>
      </c>
      <c r="B54" s="5">
        <f>COUNTIFS('Data Entry Sheet'!C54,"Male",'Data Entry Sheet'!E54,"Surgical")</f>
        <v>0</v>
      </c>
      <c r="C54" s="22">
        <f>'Data Entry Sheet'!H54-'Data Entry Sheet'!F54</f>
        <v>0</v>
      </c>
      <c r="D54" s="5">
        <f>COUNTIFS('Data Analysis Sheet'!I54,1,'Data Entry Sheet'!T54,"Yes")</f>
        <v>0</v>
      </c>
      <c r="E54" s="52">
        <f>COUNTIFS('Data Entry Sheet'!T54,"Yes",'Data Analysis Sheet'!R54,1)</f>
        <v>0</v>
      </c>
      <c r="F54" s="5">
        <f>COUNTIFS('Data Analysis Sheet'!D54,1,'Data Entry Sheet'!U54,"Yes")</f>
        <v>0</v>
      </c>
      <c r="G54" s="52">
        <f>COUNTIFS('Data Analysis Sheet'!E54,1,'Data Entry Sheet'!U54,"Yes")</f>
        <v>0</v>
      </c>
      <c r="H54" s="5">
        <f>IF(AND('Data Entry Sheet'!V54='Data Entry Sheet'!W54,'Data Entry Sheet'!V54&gt;0),1,0)</f>
        <v>0</v>
      </c>
      <c r="I54" s="5">
        <f>COUNTIFS('Data Analysis Sheet'!H54,1,'Data Entry Sheet'!Q54,"Less than 24 hours")</f>
        <v>0</v>
      </c>
      <c r="J54" s="5">
        <f>IF(AND('Data Entry Sheet'!X54='Data Entry Sheet'!Y54,'Data Entry Sheet'!X54&gt;0),1,0)</f>
        <v>0</v>
      </c>
      <c r="K54" s="5">
        <f>COUNTIFS('Data Analysis Sheet'!J54,1,'Data Entry Sheet'!Q54,"Less than 24 hours")</f>
        <v>0</v>
      </c>
      <c r="L54" s="52">
        <f>IF(OR('Data Entry Sheet'!X54=0,'Data Analysis Sheet'!K54=1),1,0)</f>
        <v>1</v>
      </c>
      <c r="M54" s="5">
        <f>IF(AND('Data Entry Sheet'!Z54='Data Entry Sheet'!AA54,'Data Entry Sheet'!Z54&gt;0),1,0)</f>
        <v>0</v>
      </c>
      <c r="N54" s="5">
        <f>COUNTIFS('Data Analysis Sheet'!M54,1,'Data Entry Sheet'!Q54,"Less than 24 hours")</f>
        <v>0</v>
      </c>
      <c r="O54" s="52">
        <f>IF(OR('Data Entry Sheet'!Z54=0,'Data Analysis Sheet'!N54=1),1,0)</f>
        <v>1</v>
      </c>
      <c r="P54" s="5">
        <f>COUNTIFS('Data Analysis Sheet'!F54,1,'Data Entry Sheet'!AC54,"yes")</f>
        <v>0</v>
      </c>
      <c r="Q54" s="52">
        <f>COUNTIFS('Data Analysis Sheet'!G54,1,'Data Entry Sheet'!AC54,"yes")</f>
        <v>0</v>
      </c>
      <c r="R54" s="50">
        <f>COUNTIFS('Data Analysis Sheet'!O54,1,'Data Analysis Sheet'!L54,1,'Data Analysis Sheet'!I54,1)</f>
        <v>0</v>
      </c>
      <c r="S54" s="5">
        <f>'Data Analysis Sheet'!I54+'Data Analysis Sheet'!K54+'Data Analysis Sheet'!N54</f>
        <v>0</v>
      </c>
      <c r="T54" s="5">
        <f>'Data Entry Sheet'!AF54-'Data Entry Sheet'!AG54</f>
        <v>0</v>
      </c>
      <c r="U54" s="5">
        <f>'Data Entry Sheet'!AH54-'Data Entry Sheet'!AI54</f>
        <v>0</v>
      </c>
      <c r="V54" s="5">
        <f>'Data Entry Sheet'!AF54+'Data Entry Sheet'!AH54</f>
        <v>0</v>
      </c>
      <c r="W54" s="5">
        <f>'Data Analysis Sheet'!T54+'Data Analysis Sheet'!U54</f>
        <v>0</v>
      </c>
      <c r="X54" s="5">
        <f>'Data Entry Sheet'!V54-'Data Entry Sheet'!W54</f>
        <v>0</v>
      </c>
      <c r="Y54" s="5">
        <f>COUNTIFS('Data Analysis Sheet'!W54,0,'Data Analysis Sheet'!X54,"&gt;0")</f>
        <v>0</v>
      </c>
      <c r="Z54" s="5">
        <f>'Data Entry Sheet'!AJ54-'Data Entry Sheet'!AK54</f>
        <v>0</v>
      </c>
      <c r="AA54" s="5">
        <f>'Data Entry Sheet'!AL54-'Data Entry Sheet'!AM54</f>
        <v>0</v>
      </c>
      <c r="AB54" s="5">
        <f>'Data Entry Sheet'!AN54-'Data Entry Sheet'!AO54</f>
        <v>0</v>
      </c>
      <c r="AC54" s="5">
        <f>'Data Entry Sheet'!AP54-'Data Entry Sheet'!AQ54</f>
        <v>0</v>
      </c>
      <c r="AD54" s="5">
        <f>'Data Entry Sheet'!AF54+'Data Entry Sheet'!AJ54+'Data Entry Sheet'!AN54</f>
        <v>0</v>
      </c>
      <c r="AE54" s="5">
        <f>'Data Entry Sheet'!AH54+'Data Entry Sheet'!AL54+'Data Entry Sheet'!AP54</f>
        <v>0</v>
      </c>
      <c r="AF54" s="5">
        <f>'Data Analysis Sheet'!AD54+'Data Analysis Sheet'!AE54</f>
        <v>0</v>
      </c>
      <c r="AG54" s="5">
        <f>'Data Analysis Sheet'!T54+'Data Analysis Sheet'!Z54+'Data Analysis Sheet'!AB54</f>
        <v>0</v>
      </c>
      <c r="AH54" s="5">
        <f>'Data Analysis Sheet'!U54+'Data Entry Sheet'!AM54+'Data Entry Sheet'!AQ54</f>
        <v>0</v>
      </c>
      <c r="AI54" s="5">
        <f>'Data Analysis Sheet'!AG54+'Data Analysis Sheet'!AH54</f>
        <v>0</v>
      </c>
      <c r="AJ54" s="6">
        <f>'Data Entry Sheet'!AW54+'Data Entry Sheet'!AY54</f>
        <v>0</v>
      </c>
      <c r="AK54" s="6">
        <f>COUNTIF('Data Entry Sheet'!AT54:AV54,"&gt;0")</f>
        <v>0</v>
      </c>
      <c r="AL54" s="6">
        <f>'Data Analysis Sheet'!AK54+'Data Analysis Sheet'!V54</f>
        <v>0</v>
      </c>
      <c r="AM54" s="6" t="b">
        <f>AND('Data Analysis Sheet'!AK54&gt;0,'Data Analysis Sheet'!W54)</f>
        <v>0</v>
      </c>
      <c r="AN54" s="6">
        <f>IF(AND('Data Entry Sheet'!AW54='Data Entry Sheet'!AX54,'Data Entry Sheet'!AW54&gt;0),1,0)</f>
        <v>0</v>
      </c>
      <c r="AO54" s="6">
        <f>IF(AND('Data Entry Sheet'!AY54='Data Entry Sheet'!AZ54,'Data Entry Sheet'!AY54&gt;0),1,0)</f>
        <v>0</v>
      </c>
      <c r="AP54" s="6" t="b">
        <f>OR((AND('Data Analysis Sheet'!AN54=1,'Data Analysis Sheet'!AO54=1)),(AND('Data Analysis Sheet'!AN54=1,'Data Entry Sheet'!AY54=0)),(AND('Data Analysis Sheet'!AO54=1,'Data Entry Sheet'!AW54=0)))</f>
        <v>0</v>
      </c>
      <c r="AQ54" s="6">
        <f>IF(AND(('Data Entry Sheet'!AW54+'Data Entry Sheet'!AY54)='Data Entry Sheet'!BA54,('Data Entry Sheet'!AW54+'Data Entry Sheet'!AY54)&gt;0),1,0)</f>
        <v>0</v>
      </c>
      <c r="AR54" s="6">
        <f>COUNTIFS('Data Entry Sheet'!AS54,"&gt;5",'Data Entry Sheet'!BB54,"Yes")</f>
        <v>0</v>
      </c>
      <c r="AS54" s="5">
        <f>IF(AND('Data Entry Sheet'!BF54='Data Entry Sheet'!AW54,'Data Entry Sheet'!AW54&gt;0),1,0)</f>
        <v>0</v>
      </c>
      <c r="AT54" s="5">
        <f>IF(AND('Data Entry Sheet'!BG54='Data Entry Sheet'!AY54,'Data Entry Sheet'!AY54&gt;0),1,0)</f>
        <v>0</v>
      </c>
      <c r="AU54" s="5">
        <f>COUNTIFS('Data Analysis Sheet'!AS54,1,'Data Analysis Sheet'!AT54,1)</f>
        <v>0</v>
      </c>
      <c r="AV54" s="6">
        <f>IF(AND(('Data Entry Sheet'!AW54+'Data Entry Sheet'!AY54)='Data Entry Sheet'!BH54,('Data Entry Sheet'!AW54+'Data Entry Sheet'!AY54)&gt;0),1,0)</f>
        <v>0</v>
      </c>
    </row>
    <row r="55" spans="1:48" x14ac:dyDescent="0.25">
      <c r="A55" s="5">
        <f>COUNTIFS('Data Entry Sheet'!C55,"Male",'Data Entry Sheet'!E55,"Medical")</f>
        <v>0</v>
      </c>
      <c r="B55" s="5">
        <f>COUNTIFS('Data Entry Sheet'!C55,"Male",'Data Entry Sheet'!E55,"Surgical")</f>
        <v>0</v>
      </c>
      <c r="C55" s="22">
        <f>'Data Entry Sheet'!H55-'Data Entry Sheet'!F55</f>
        <v>0</v>
      </c>
      <c r="D55" s="5">
        <f>COUNTIFS('Data Analysis Sheet'!I55,1,'Data Entry Sheet'!T55,"Yes")</f>
        <v>0</v>
      </c>
      <c r="E55" s="52">
        <f>COUNTIFS('Data Entry Sheet'!T55,"Yes",'Data Analysis Sheet'!R55,1)</f>
        <v>0</v>
      </c>
      <c r="F55" s="5">
        <f>COUNTIFS('Data Analysis Sheet'!D55,1,'Data Entry Sheet'!U55,"Yes")</f>
        <v>0</v>
      </c>
      <c r="G55" s="52">
        <f>COUNTIFS('Data Analysis Sheet'!E55,1,'Data Entry Sheet'!U55,"Yes")</f>
        <v>0</v>
      </c>
      <c r="H55" s="5">
        <f>IF(AND('Data Entry Sheet'!V55='Data Entry Sheet'!W55,'Data Entry Sheet'!V55&gt;0),1,0)</f>
        <v>0</v>
      </c>
      <c r="I55" s="5">
        <f>COUNTIFS('Data Analysis Sheet'!H55,1,'Data Entry Sheet'!Q55,"Less than 24 hours")</f>
        <v>0</v>
      </c>
      <c r="J55" s="5">
        <f>IF(AND('Data Entry Sheet'!X55='Data Entry Sheet'!Y55,'Data Entry Sheet'!X55&gt;0),1,0)</f>
        <v>0</v>
      </c>
      <c r="K55" s="5">
        <f>COUNTIFS('Data Analysis Sheet'!J55,1,'Data Entry Sheet'!Q55,"Less than 24 hours")</f>
        <v>0</v>
      </c>
      <c r="L55" s="52">
        <f>IF(OR('Data Entry Sheet'!X55=0,'Data Analysis Sheet'!K55=1),1,0)</f>
        <v>1</v>
      </c>
      <c r="M55" s="5">
        <f>IF(AND('Data Entry Sheet'!Z55='Data Entry Sheet'!AA55,'Data Entry Sheet'!Z55&gt;0),1,0)</f>
        <v>0</v>
      </c>
      <c r="N55" s="5">
        <f>COUNTIFS('Data Analysis Sheet'!M55,1,'Data Entry Sheet'!Q55,"Less than 24 hours")</f>
        <v>0</v>
      </c>
      <c r="O55" s="52">
        <f>IF(OR('Data Entry Sheet'!Z55=0,'Data Analysis Sheet'!N55=1),1,0)</f>
        <v>1</v>
      </c>
      <c r="P55" s="5">
        <f>COUNTIFS('Data Analysis Sheet'!F55,1,'Data Entry Sheet'!AC55,"yes")</f>
        <v>0</v>
      </c>
      <c r="Q55" s="52">
        <f>COUNTIFS('Data Analysis Sheet'!G55,1,'Data Entry Sheet'!AC55,"yes")</f>
        <v>0</v>
      </c>
      <c r="R55" s="50">
        <f>COUNTIFS('Data Analysis Sheet'!O55,1,'Data Analysis Sheet'!L55,1,'Data Analysis Sheet'!I55,1)</f>
        <v>0</v>
      </c>
      <c r="S55" s="5">
        <f>'Data Analysis Sheet'!I55+'Data Analysis Sheet'!K55+'Data Analysis Sheet'!N55</f>
        <v>0</v>
      </c>
      <c r="T55" s="5">
        <f>'Data Entry Sheet'!AF55-'Data Entry Sheet'!AG55</f>
        <v>0</v>
      </c>
      <c r="U55" s="5">
        <f>'Data Entry Sheet'!AH55-'Data Entry Sheet'!AI55</f>
        <v>0</v>
      </c>
      <c r="V55" s="5">
        <f>'Data Entry Sheet'!AF55+'Data Entry Sheet'!AH55</f>
        <v>0</v>
      </c>
      <c r="W55" s="5">
        <f>'Data Analysis Sheet'!T55+'Data Analysis Sheet'!U55</f>
        <v>0</v>
      </c>
      <c r="X55" s="5">
        <f>'Data Entry Sheet'!V55-'Data Entry Sheet'!W55</f>
        <v>0</v>
      </c>
      <c r="Y55" s="5">
        <f>COUNTIFS('Data Analysis Sheet'!W55,0,'Data Analysis Sheet'!X55,"&gt;0")</f>
        <v>0</v>
      </c>
      <c r="Z55" s="5">
        <f>'Data Entry Sheet'!AJ55-'Data Entry Sheet'!AK55</f>
        <v>0</v>
      </c>
      <c r="AA55" s="5">
        <f>'Data Entry Sheet'!AL55-'Data Entry Sheet'!AM55</f>
        <v>0</v>
      </c>
      <c r="AB55" s="5">
        <f>'Data Entry Sheet'!AN55-'Data Entry Sheet'!AO55</f>
        <v>0</v>
      </c>
      <c r="AC55" s="5">
        <f>'Data Entry Sheet'!AP55-'Data Entry Sheet'!AQ55</f>
        <v>0</v>
      </c>
      <c r="AD55" s="5">
        <f>'Data Entry Sheet'!AF55+'Data Entry Sheet'!AJ55+'Data Entry Sheet'!AN55</f>
        <v>0</v>
      </c>
      <c r="AE55" s="5">
        <f>'Data Entry Sheet'!AH55+'Data Entry Sheet'!AL55+'Data Entry Sheet'!AP55</f>
        <v>0</v>
      </c>
      <c r="AF55" s="5">
        <f>'Data Analysis Sheet'!AD55+'Data Analysis Sheet'!AE55</f>
        <v>0</v>
      </c>
      <c r="AG55" s="5">
        <f>'Data Analysis Sheet'!T55+'Data Analysis Sheet'!Z55+'Data Analysis Sheet'!AB55</f>
        <v>0</v>
      </c>
      <c r="AH55" s="5">
        <f>'Data Analysis Sheet'!U55+'Data Entry Sheet'!AM55+'Data Entry Sheet'!AQ55</f>
        <v>0</v>
      </c>
      <c r="AI55" s="5">
        <f>'Data Analysis Sheet'!AG55+'Data Analysis Sheet'!AH55</f>
        <v>0</v>
      </c>
      <c r="AJ55" s="6">
        <f>'Data Entry Sheet'!AW55+'Data Entry Sheet'!AY55</f>
        <v>0</v>
      </c>
      <c r="AK55" s="6">
        <f>COUNTIF('Data Entry Sheet'!AT55:AV55,"&gt;0")</f>
        <v>0</v>
      </c>
      <c r="AL55" s="6">
        <f>'Data Analysis Sheet'!AK55+'Data Analysis Sheet'!V55</f>
        <v>0</v>
      </c>
      <c r="AM55" s="6" t="b">
        <f>AND('Data Analysis Sheet'!AK55&gt;0,'Data Analysis Sheet'!W55)</f>
        <v>0</v>
      </c>
      <c r="AN55" s="6">
        <f>IF(AND('Data Entry Sheet'!AW55='Data Entry Sheet'!AX55,'Data Entry Sheet'!AW55&gt;0),1,0)</f>
        <v>0</v>
      </c>
      <c r="AO55" s="6">
        <f>IF(AND('Data Entry Sheet'!AY55='Data Entry Sheet'!AZ55,'Data Entry Sheet'!AY55&gt;0),1,0)</f>
        <v>0</v>
      </c>
      <c r="AP55" s="6" t="b">
        <f>OR((AND('Data Analysis Sheet'!AN55=1,'Data Analysis Sheet'!AO55=1)),(AND('Data Analysis Sheet'!AN55=1,'Data Entry Sheet'!AY55=0)),(AND('Data Analysis Sheet'!AO55=1,'Data Entry Sheet'!AW55=0)))</f>
        <v>0</v>
      </c>
      <c r="AQ55" s="6">
        <f>IF(AND(('Data Entry Sheet'!AW55+'Data Entry Sheet'!AY55)='Data Entry Sheet'!BA55,('Data Entry Sheet'!AW55+'Data Entry Sheet'!AY55)&gt;0),1,0)</f>
        <v>0</v>
      </c>
      <c r="AR55" s="6">
        <f>COUNTIFS('Data Entry Sheet'!AS55,"&gt;5",'Data Entry Sheet'!BB55,"Yes")</f>
        <v>0</v>
      </c>
      <c r="AS55" s="5">
        <f>IF(AND('Data Entry Sheet'!BF55='Data Entry Sheet'!AW55,'Data Entry Sheet'!AW55&gt;0),1,0)</f>
        <v>0</v>
      </c>
      <c r="AT55" s="5">
        <f>IF(AND('Data Entry Sheet'!BG55='Data Entry Sheet'!AY55,'Data Entry Sheet'!AY55&gt;0),1,0)</f>
        <v>0</v>
      </c>
      <c r="AU55" s="5">
        <f>COUNTIFS('Data Analysis Sheet'!AS55,1,'Data Analysis Sheet'!AT55,1)</f>
        <v>0</v>
      </c>
      <c r="AV55" s="6">
        <f>IF(AND(('Data Entry Sheet'!AW55+'Data Entry Sheet'!AY55)='Data Entry Sheet'!BH55,('Data Entry Sheet'!AW55+'Data Entry Sheet'!AY55)&gt;0),1,0)</f>
        <v>0</v>
      </c>
    </row>
    <row r="56" spans="1:48" x14ac:dyDescent="0.25">
      <c r="A56" s="5">
        <f>COUNTIFS('Data Entry Sheet'!C56,"Male",'Data Entry Sheet'!E56,"Medical")</f>
        <v>0</v>
      </c>
      <c r="B56" s="5">
        <f>COUNTIFS('Data Entry Sheet'!C56,"Male",'Data Entry Sheet'!E56,"Surgical")</f>
        <v>0</v>
      </c>
      <c r="C56" s="22">
        <f>'Data Entry Sheet'!H56-'Data Entry Sheet'!F56</f>
        <v>0</v>
      </c>
      <c r="D56" s="5">
        <f>COUNTIFS('Data Analysis Sheet'!I56,1,'Data Entry Sheet'!T56,"Yes")</f>
        <v>0</v>
      </c>
      <c r="E56" s="52">
        <f>COUNTIFS('Data Entry Sheet'!T56,"Yes",'Data Analysis Sheet'!R56,1)</f>
        <v>0</v>
      </c>
      <c r="F56" s="5">
        <f>COUNTIFS('Data Analysis Sheet'!D56,1,'Data Entry Sheet'!U56,"Yes")</f>
        <v>0</v>
      </c>
      <c r="G56" s="52">
        <f>COUNTIFS('Data Analysis Sheet'!E56,1,'Data Entry Sheet'!U56,"Yes")</f>
        <v>0</v>
      </c>
      <c r="H56" s="5">
        <f>IF(AND('Data Entry Sheet'!V56='Data Entry Sheet'!W56,'Data Entry Sheet'!V56&gt;0),1,0)</f>
        <v>0</v>
      </c>
      <c r="I56" s="5">
        <f>COUNTIFS('Data Analysis Sheet'!H56,1,'Data Entry Sheet'!Q56,"Less than 24 hours")</f>
        <v>0</v>
      </c>
      <c r="J56" s="5">
        <f>IF(AND('Data Entry Sheet'!X56='Data Entry Sheet'!Y56,'Data Entry Sheet'!X56&gt;0),1,0)</f>
        <v>0</v>
      </c>
      <c r="K56" s="5">
        <f>COUNTIFS('Data Analysis Sheet'!J56,1,'Data Entry Sheet'!Q56,"Less than 24 hours")</f>
        <v>0</v>
      </c>
      <c r="L56" s="52">
        <f>IF(OR('Data Entry Sheet'!X56=0,'Data Analysis Sheet'!K56=1),1,0)</f>
        <v>1</v>
      </c>
      <c r="M56" s="5">
        <f>IF(AND('Data Entry Sheet'!Z56='Data Entry Sheet'!AA56,'Data Entry Sheet'!Z56&gt;0),1,0)</f>
        <v>0</v>
      </c>
      <c r="N56" s="5">
        <f>COUNTIFS('Data Analysis Sheet'!M56,1,'Data Entry Sheet'!Q56,"Less than 24 hours")</f>
        <v>0</v>
      </c>
      <c r="O56" s="52">
        <f>IF(OR('Data Entry Sheet'!Z56=0,'Data Analysis Sheet'!N56=1),1,0)</f>
        <v>1</v>
      </c>
      <c r="P56" s="5">
        <f>COUNTIFS('Data Analysis Sheet'!F56,1,'Data Entry Sheet'!AC56,"yes")</f>
        <v>0</v>
      </c>
      <c r="Q56" s="52">
        <f>COUNTIFS('Data Analysis Sheet'!G56,1,'Data Entry Sheet'!AC56,"yes")</f>
        <v>0</v>
      </c>
      <c r="R56" s="50">
        <f>COUNTIFS('Data Analysis Sheet'!O56,1,'Data Analysis Sheet'!L56,1,'Data Analysis Sheet'!I56,1)</f>
        <v>0</v>
      </c>
      <c r="S56" s="5">
        <f>'Data Analysis Sheet'!I56+'Data Analysis Sheet'!K56+'Data Analysis Sheet'!N56</f>
        <v>0</v>
      </c>
      <c r="T56" s="5">
        <f>'Data Entry Sheet'!AF56-'Data Entry Sheet'!AG56</f>
        <v>0</v>
      </c>
      <c r="U56" s="5">
        <f>'Data Entry Sheet'!AH56-'Data Entry Sheet'!AI56</f>
        <v>0</v>
      </c>
      <c r="V56" s="5">
        <f>'Data Entry Sheet'!AF56+'Data Entry Sheet'!AH56</f>
        <v>0</v>
      </c>
      <c r="W56" s="5">
        <f>'Data Analysis Sheet'!T56+'Data Analysis Sheet'!U56</f>
        <v>0</v>
      </c>
      <c r="X56" s="5">
        <f>'Data Entry Sheet'!V56-'Data Entry Sheet'!W56</f>
        <v>0</v>
      </c>
      <c r="Y56" s="5">
        <f>COUNTIFS('Data Analysis Sheet'!W56,0,'Data Analysis Sheet'!X56,"&gt;0")</f>
        <v>0</v>
      </c>
      <c r="Z56" s="5">
        <f>'Data Entry Sheet'!AJ56-'Data Entry Sheet'!AK56</f>
        <v>0</v>
      </c>
      <c r="AA56" s="5">
        <f>'Data Entry Sheet'!AL56-'Data Entry Sheet'!AM56</f>
        <v>0</v>
      </c>
      <c r="AB56" s="5">
        <f>'Data Entry Sheet'!AN56-'Data Entry Sheet'!AO56</f>
        <v>0</v>
      </c>
      <c r="AC56" s="5">
        <f>'Data Entry Sheet'!AP56-'Data Entry Sheet'!AQ56</f>
        <v>0</v>
      </c>
      <c r="AD56" s="5">
        <f>'Data Entry Sheet'!AF56+'Data Entry Sheet'!AJ56+'Data Entry Sheet'!AN56</f>
        <v>0</v>
      </c>
      <c r="AE56" s="5">
        <f>'Data Entry Sheet'!AH56+'Data Entry Sheet'!AL56+'Data Entry Sheet'!AP56</f>
        <v>0</v>
      </c>
      <c r="AF56" s="5">
        <f>'Data Analysis Sheet'!AD56+'Data Analysis Sheet'!AE56</f>
        <v>0</v>
      </c>
      <c r="AG56" s="5">
        <f>'Data Analysis Sheet'!T56+'Data Analysis Sheet'!Z56+'Data Analysis Sheet'!AB56</f>
        <v>0</v>
      </c>
      <c r="AH56" s="5">
        <f>'Data Analysis Sheet'!U56+'Data Entry Sheet'!AM56+'Data Entry Sheet'!AQ56</f>
        <v>0</v>
      </c>
      <c r="AI56" s="5">
        <f>'Data Analysis Sheet'!AG56+'Data Analysis Sheet'!AH56</f>
        <v>0</v>
      </c>
      <c r="AJ56" s="6">
        <f>'Data Entry Sheet'!AW56+'Data Entry Sheet'!AY56</f>
        <v>0</v>
      </c>
      <c r="AK56" s="6">
        <f>COUNTIF('Data Entry Sheet'!AT56:AV56,"&gt;0")</f>
        <v>0</v>
      </c>
      <c r="AL56" s="6">
        <f>'Data Analysis Sheet'!AK56+'Data Analysis Sheet'!V56</f>
        <v>0</v>
      </c>
      <c r="AM56" s="6" t="b">
        <f>AND('Data Analysis Sheet'!AK56&gt;0,'Data Analysis Sheet'!W56)</f>
        <v>0</v>
      </c>
      <c r="AN56" s="6">
        <f>IF(AND('Data Entry Sheet'!AW56='Data Entry Sheet'!AX56,'Data Entry Sheet'!AW56&gt;0),1,0)</f>
        <v>0</v>
      </c>
      <c r="AO56" s="6">
        <f>IF(AND('Data Entry Sheet'!AY56='Data Entry Sheet'!AZ56,'Data Entry Sheet'!AY56&gt;0),1,0)</f>
        <v>0</v>
      </c>
      <c r="AP56" s="6" t="b">
        <f>OR((AND('Data Analysis Sheet'!AN56=1,'Data Analysis Sheet'!AO56=1)),(AND('Data Analysis Sheet'!AN56=1,'Data Entry Sheet'!AY56=0)),(AND('Data Analysis Sheet'!AO56=1,'Data Entry Sheet'!AW56=0)))</f>
        <v>0</v>
      </c>
      <c r="AQ56" s="6">
        <f>IF(AND(('Data Entry Sheet'!AW56+'Data Entry Sheet'!AY56)='Data Entry Sheet'!BA56,('Data Entry Sheet'!AW56+'Data Entry Sheet'!AY56)&gt;0),1,0)</f>
        <v>0</v>
      </c>
      <c r="AR56" s="6">
        <f>COUNTIFS('Data Entry Sheet'!AS56,"&gt;5",'Data Entry Sheet'!BB56,"Yes")</f>
        <v>0</v>
      </c>
      <c r="AS56" s="5">
        <f>IF(AND('Data Entry Sheet'!BF56='Data Entry Sheet'!AW56,'Data Entry Sheet'!AW56&gt;0),1,0)</f>
        <v>0</v>
      </c>
      <c r="AT56" s="5">
        <f>IF(AND('Data Entry Sheet'!BG56='Data Entry Sheet'!AY56,'Data Entry Sheet'!AY56&gt;0),1,0)</f>
        <v>0</v>
      </c>
      <c r="AU56" s="5">
        <f>COUNTIFS('Data Analysis Sheet'!AS56,1,'Data Analysis Sheet'!AT56,1)</f>
        <v>0</v>
      </c>
      <c r="AV56" s="6">
        <f>IF(AND(('Data Entry Sheet'!AW56+'Data Entry Sheet'!AY56)='Data Entry Sheet'!BH56,('Data Entry Sheet'!AW56+'Data Entry Sheet'!AY56)&gt;0),1,0)</f>
        <v>0</v>
      </c>
    </row>
    <row r="57" spans="1:48" x14ac:dyDescent="0.25">
      <c r="A57" s="5">
        <f>COUNTIFS('Data Entry Sheet'!C57,"Male",'Data Entry Sheet'!E57,"Medical")</f>
        <v>0</v>
      </c>
      <c r="B57" s="5">
        <f>COUNTIFS('Data Entry Sheet'!C57,"Male",'Data Entry Sheet'!E57,"Surgical")</f>
        <v>0</v>
      </c>
      <c r="C57" s="22">
        <f>'Data Entry Sheet'!H57-'Data Entry Sheet'!F57</f>
        <v>0</v>
      </c>
      <c r="D57" s="5">
        <f>COUNTIFS('Data Analysis Sheet'!I57,1,'Data Entry Sheet'!T57,"Yes")</f>
        <v>0</v>
      </c>
      <c r="E57" s="52">
        <f>COUNTIFS('Data Entry Sheet'!T57,"Yes",'Data Analysis Sheet'!R57,1)</f>
        <v>0</v>
      </c>
      <c r="F57" s="5">
        <f>COUNTIFS('Data Analysis Sheet'!D57,1,'Data Entry Sheet'!U57,"Yes")</f>
        <v>0</v>
      </c>
      <c r="G57" s="52">
        <f>COUNTIFS('Data Analysis Sheet'!E57,1,'Data Entry Sheet'!U57,"Yes")</f>
        <v>0</v>
      </c>
      <c r="H57" s="5">
        <f>IF(AND('Data Entry Sheet'!V57='Data Entry Sheet'!W57,'Data Entry Sheet'!V57&gt;0),1,0)</f>
        <v>0</v>
      </c>
      <c r="I57" s="5">
        <f>COUNTIFS('Data Analysis Sheet'!H57,1,'Data Entry Sheet'!Q57,"Less than 24 hours")</f>
        <v>0</v>
      </c>
      <c r="J57" s="5">
        <f>IF(AND('Data Entry Sheet'!X57='Data Entry Sheet'!Y57,'Data Entry Sheet'!X57&gt;0),1,0)</f>
        <v>0</v>
      </c>
      <c r="K57" s="5">
        <f>COUNTIFS('Data Analysis Sheet'!J57,1,'Data Entry Sheet'!Q57,"Less than 24 hours")</f>
        <v>0</v>
      </c>
      <c r="L57" s="52">
        <f>IF(OR('Data Entry Sheet'!X57=0,'Data Analysis Sheet'!K57=1),1,0)</f>
        <v>1</v>
      </c>
      <c r="M57" s="5">
        <f>IF(AND('Data Entry Sheet'!Z57='Data Entry Sheet'!AA57,'Data Entry Sheet'!Z57&gt;0),1,0)</f>
        <v>0</v>
      </c>
      <c r="N57" s="5">
        <f>COUNTIFS('Data Analysis Sheet'!M57,1,'Data Entry Sheet'!Q57,"Less than 24 hours")</f>
        <v>0</v>
      </c>
      <c r="O57" s="52">
        <f>IF(OR('Data Entry Sheet'!Z57=0,'Data Analysis Sheet'!N57=1),1,0)</f>
        <v>1</v>
      </c>
      <c r="P57" s="5">
        <f>COUNTIFS('Data Analysis Sheet'!F57,1,'Data Entry Sheet'!AC57,"yes")</f>
        <v>0</v>
      </c>
      <c r="Q57" s="52">
        <f>COUNTIFS('Data Analysis Sheet'!G57,1,'Data Entry Sheet'!AC57,"yes")</f>
        <v>0</v>
      </c>
      <c r="R57" s="50">
        <f>COUNTIFS('Data Analysis Sheet'!O57,1,'Data Analysis Sheet'!L57,1,'Data Analysis Sheet'!I57,1)</f>
        <v>0</v>
      </c>
      <c r="S57" s="5">
        <f>'Data Analysis Sheet'!I57+'Data Analysis Sheet'!K57+'Data Analysis Sheet'!N57</f>
        <v>0</v>
      </c>
      <c r="T57" s="5">
        <f>'Data Entry Sheet'!AF57-'Data Entry Sheet'!AG57</f>
        <v>0</v>
      </c>
      <c r="U57" s="5">
        <f>'Data Entry Sheet'!AH57-'Data Entry Sheet'!AI57</f>
        <v>0</v>
      </c>
      <c r="V57" s="5">
        <f>'Data Entry Sheet'!AF57+'Data Entry Sheet'!AH57</f>
        <v>0</v>
      </c>
      <c r="W57" s="5">
        <f>'Data Analysis Sheet'!T57+'Data Analysis Sheet'!U57</f>
        <v>0</v>
      </c>
      <c r="X57" s="5">
        <f>'Data Entry Sheet'!V57-'Data Entry Sheet'!W57</f>
        <v>0</v>
      </c>
      <c r="Y57" s="5">
        <f>COUNTIFS('Data Analysis Sheet'!W57,0,'Data Analysis Sheet'!X57,"&gt;0")</f>
        <v>0</v>
      </c>
      <c r="Z57" s="5">
        <f>'Data Entry Sheet'!AJ57-'Data Entry Sheet'!AK57</f>
        <v>0</v>
      </c>
      <c r="AA57" s="5">
        <f>'Data Entry Sheet'!AL57-'Data Entry Sheet'!AM57</f>
        <v>0</v>
      </c>
      <c r="AB57" s="5">
        <f>'Data Entry Sheet'!AN57-'Data Entry Sheet'!AO57</f>
        <v>0</v>
      </c>
      <c r="AC57" s="5">
        <f>'Data Entry Sheet'!AP57-'Data Entry Sheet'!AQ57</f>
        <v>0</v>
      </c>
      <c r="AD57" s="5">
        <f>'Data Entry Sheet'!AF57+'Data Entry Sheet'!AJ57+'Data Entry Sheet'!AN57</f>
        <v>0</v>
      </c>
      <c r="AE57" s="5">
        <f>'Data Entry Sheet'!AH57+'Data Entry Sheet'!AL57+'Data Entry Sheet'!AP57</f>
        <v>0</v>
      </c>
      <c r="AF57" s="5">
        <f>'Data Analysis Sheet'!AD57+'Data Analysis Sheet'!AE57</f>
        <v>0</v>
      </c>
      <c r="AG57" s="5">
        <f>'Data Analysis Sheet'!T57+'Data Analysis Sheet'!Z57+'Data Analysis Sheet'!AB57</f>
        <v>0</v>
      </c>
      <c r="AH57" s="5">
        <f>'Data Analysis Sheet'!U57+'Data Entry Sheet'!AM57+'Data Entry Sheet'!AQ57</f>
        <v>0</v>
      </c>
      <c r="AI57" s="5">
        <f>'Data Analysis Sheet'!AG57+'Data Analysis Sheet'!AH57</f>
        <v>0</v>
      </c>
      <c r="AJ57" s="6">
        <f>'Data Entry Sheet'!AW57+'Data Entry Sheet'!AY57</f>
        <v>0</v>
      </c>
      <c r="AK57" s="6">
        <f>COUNTIF('Data Entry Sheet'!AT57:AV57,"&gt;0")</f>
        <v>0</v>
      </c>
      <c r="AL57" s="6">
        <f>'Data Analysis Sheet'!AK57+'Data Analysis Sheet'!V57</f>
        <v>0</v>
      </c>
      <c r="AM57" s="6" t="b">
        <f>AND('Data Analysis Sheet'!AK57&gt;0,'Data Analysis Sheet'!W57)</f>
        <v>0</v>
      </c>
      <c r="AN57" s="6">
        <f>IF(AND('Data Entry Sheet'!AW57='Data Entry Sheet'!AX57,'Data Entry Sheet'!AW57&gt;0),1,0)</f>
        <v>0</v>
      </c>
      <c r="AO57" s="6">
        <f>IF(AND('Data Entry Sheet'!AY57='Data Entry Sheet'!AZ57,'Data Entry Sheet'!AY57&gt;0),1,0)</f>
        <v>0</v>
      </c>
      <c r="AP57" s="6" t="b">
        <f>OR((AND('Data Analysis Sheet'!AN57=1,'Data Analysis Sheet'!AO57=1)),(AND('Data Analysis Sheet'!AN57=1,'Data Entry Sheet'!AY57=0)),(AND('Data Analysis Sheet'!AO57=1,'Data Entry Sheet'!AW57=0)))</f>
        <v>0</v>
      </c>
      <c r="AQ57" s="6">
        <f>IF(AND(('Data Entry Sheet'!AW57+'Data Entry Sheet'!AY57)='Data Entry Sheet'!BA57,('Data Entry Sheet'!AW57+'Data Entry Sheet'!AY57)&gt;0),1,0)</f>
        <v>0</v>
      </c>
      <c r="AR57" s="6">
        <f>COUNTIFS('Data Entry Sheet'!AS57,"&gt;5",'Data Entry Sheet'!BB57,"Yes")</f>
        <v>0</v>
      </c>
      <c r="AS57" s="5">
        <f>IF(AND('Data Entry Sheet'!BF57='Data Entry Sheet'!AW57,'Data Entry Sheet'!AW57&gt;0),1,0)</f>
        <v>0</v>
      </c>
      <c r="AT57" s="5">
        <f>IF(AND('Data Entry Sheet'!BG57='Data Entry Sheet'!AY57,'Data Entry Sheet'!AY57&gt;0),1,0)</f>
        <v>0</v>
      </c>
      <c r="AU57" s="5">
        <f>COUNTIFS('Data Analysis Sheet'!AS57,1,'Data Analysis Sheet'!AT57,1)</f>
        <v>0</v>
      </c>
      <c r="AV57" s="6">
        <f>IF(AND(('Data Entry Sheet'!AW57+'Data Entry Sheet'!AY57)='Data Entry Sheet'!BH57,('Data Entry Sheet'!AW57+'Data Entry Sheet'!AY57)&gt;0),1,0)</f>
        <v>0</v>
      </c>
    </row>
    <row r="58" spans="1:48" x14ac:dyDescent="0.25">
      <c r="A58" s="5">
        <f>COUNTIFS('Data Entry Sheet'!C58,"Male",'Data Entry Sheet'!E58,"Medical")</f>
        <v>0</v>
      </c>
      <c r="B58" s="5">
        <f>COUNTIFS('Data Entry Sheet'!C58,"Male",'Data Entry Sheet'!E58,"Surgical")</f>
        <v>0</v>
      </c>
      <c r="C58" s="22">
        <f>'Data Entry Sheet'!H58-'Data Entry Sheet'!F58</f>
        <v>0</v>
      </c>
      <c r="D58" s="5">
        <f>COUNTIFS('Data Analysis Sheet'!I58,1,'Data Entry Sheet'!T58,"Yes")</f>
        <v>0</v>
      </c>
      <c r="E58" s="52">
        <f>COUNTIFS('Data Entry Sheet'!T58,"Yes",'Data Analysis Sheet'!R58,1)</f>
        <v>0</v>
      </c>
      <c r="F58" s="5">
        <f>COUNTIFS('Data Analysis Sheet'!D58,1,'Data Entry Sheet'!U58,"Yes")</f>
        <v>0</v>
      </c>
      <c r="G58" s="52">
        <f>COUNTIFS('Data Analysis Sheet'!E58,1,'Data Entry Sheet'!U58,"Yes")</f>
        <v>0</v>
      </c>
      <c r="H58" s="5">
        <f>IF(AND('Data Entry Sheet'!V58='Data Entry Sheet'!W58,'Data Entry Sheet'!V58&gt;0),1,0)</f>
        <v>0</v>
      </c>
      <c r="I58" s="5">
        <f>COUNTIFS('Data Analysis Sheet'!H58,1,'Data Entry Sheet'!Q58,"Less than 24 hours")</f>
        <v>0</v>
      </c>
      <c r="J58" s="5">
        <f>IF(AND('Data Entry Sheet'!X58='Data Entry Sheet'!Y58,'Data Entry Sheet'!X58&gt;0),1,0)</f>
        <v>0</v>
      </c>
      <c r="K58" s="5">
        <f>COUNTIFS('Data Analysis Sheet'!J58,1,'Data Entry Sheet'!Q58,"Less than 24 hours")</f>
        <v>0</v>
      </c>
      <c r="L58" s="52">
        <f>IF(OR('Data Entry Sheet'!X58=0,'Data Analysis Sheet'!K58=1),1,0)</f>
        <v>1</v>
      </c>
      <c r="M58" s="5">
        <f>IF(AND('Data Entry Sheet'!Z58='Data Entry Sheet'!AA58,'Data Entry Sheet'!Z58&gt;0),1,0)</f>
        <v>0</v>
      </c>
      <c r="N58" s="5">
        <f>COUNTIFS('Data Analysis Sheet'!M58,1,'Data Entry Sheet'!Q58,"Less than 24 hours")</f>
        <v>0</v>
      </c>
      <c r="O58" s="52">
        <f>IF(OR('Data Entry Sheet'!Z58=0,'Data Analysis Sheet'!N58=1),1,0)</f>
        <v>1</v>
      </c>
      <c r="P58" s="5">
        <f>COUNTIFS('Data Analysis Sheet'!F58,1,'Data Entry Sheet'!AC58,"yes")</f>
        <v>0</v>
      </c>
      <c r="Q58" s="52">
        <f>COUNTIFS('Data Analysis Sheet'!G58,1,'Data Entry Sheet'!AC58,"yes")</f>
        <v>0</v>
      </c>
      <c r="R58" s="50">
        <f>COUNTIFS('Data Analysis Sheet'!O58,1,'Data Analysis Sheet'!L58,1,'Data Analysis Sheet'!I58,1)</f>
        <v>0</v>
      </c>
      <c r="S58" s="5">
        <f>'Data Analysis Sheet'!I58+'Data Analysis Sheet'!K58+'Data Analysis Sheet'!N58</f>
        <v>0</v>
      </c>
      <c r="T58" s="5">
        <f>'Data Entry Sheet'!AF58-'Data Entry Sheet'!AG58</f>
        <v>0</v>
      </c>
      <c r="U58" s="5">
        <f>'Data Entry Sheet'!AH58-'Data Entry Sheet'!AI58</f>
        <v>0</v>
      </c>
      <c r="V58" s="5">
        <f>'Data Entry Sheet'!AF58+'Data Entry Sheet'!AH58</f>
        <v>0</v>
      </c>
      <c r="W58" s="5">
        <f>'Data Analysis Sheet'!T58+'Data Analysis Sheet'!U58</f>
        <v>0</v>
      </c>
      <c r="X58" s="5">
        <f>'Data Entry Sheet'!V58-'Data Entry Sheet'!W58</f>
        <v>0</v>
      </c>
      <c r="Y58" s="5">
        <f>COUNTIFS('Data Analysis Sheet'!W58,0,'Data Analysis Sheet'!X58,"&gt;0")</f>
        <v>0</v>
      </c>
      <c r="Z58" s="5">
        <f>'Data Entry Sheet'!AJ58-'Data Entry Sheet'!AK58</f>
        <v>0</v>
      </c>
      <c r="AA58" s="5">
        <f>'Data Entry Sheet'!AL58-'Data Entry Sheet'!AM58</f>
        <v>0</v>
      </c>
      <c r="AB58" s="5">
        <f>'Data Entry Sheet'!AN58-'Data Entry Sheet'!AO58</f>
        <v>0</v>
      </c>
      <c r="AC58" s="5">
        <f>'Data Entry Sheet'!AP58-'Data Entry Sheet'!AQ58</f>
        <v>0</v>
      </c>
      <c r="AD58" s="5">
        <f>'Data Entry Sheet'!AF58+'Data Entry Sheet'!AJ58+'Data Entry Sheet'!AN58</f>
        <v>0</v>
      </c>
      <c r="AE58" s="5">
        <f>'Data Entry Sheet'!AH58+'Data Entry Sheet'!AL58+'Data Entry Sheet'!AP58</f>
        <v>0</v>
      </c>
      <c r="AF58" s="5">
        <f>'Data Analysis Sheet'!AD58+'Data Analysis Sheet'!AE58</f>
        <v>0</v>
      </c>
      <c r="AG58" s="5">
        <f>'Data Analysis Sheet'!T58+'Data Analysis Sheet'!Z58+'Data Analysis Sheet'!AB58</f>
        <v>0</v>
      </c>
      <c r="AH58" s="5">
        <f>'Data Analysis Sheet'!U58+'Data Entry Sheet'!AM58+'Data Entry Sheet'!AQ58</f>
        <v>0</v>
      </c>
      <c r="AI58" s="5">
        <f>'Data Analysis Sheet'!AG58+'Data Analysis Sheet'!AH58</f>
        <v>0</v>
      </c>
      <c r="AJ58" s="6">
        <f>'Data Entry Sheet'!AW58+'Data Entry Sheet'!AY58</f>
        <v>0</v>
      </c>
      <c r="AK58" s="6">
        <f>COUNTIF('Data Entry Sheet'!AT58:AV58,"&gt;0")</f>
        <v>0</v>
      </c>
      <c r="AL58" s="6">
        <f>'Data Analysis Sheet'!AK58+'Data Analysis Sheet'!V58</f>
        <v>0</v>
      </c>
      <c r="AM58" s="6" t="b">
        <f>AND('Data Analysis Sheet'!AK58&gt;0,'Data Analysis Sheet'!W58)</f>
        <v>0</v>
      </c>
      <c r="AN58" s="6">
        <f>IF(AND('Data Entry Sheet'!AW58='Data Entry Sheet'!AX58,'Data Entry Sheet'!AW58&gt;0),1,0)</f>
        <v>0</v>
      </c>
      <c r="AO58" s="6">
        <f>IF(AND('Data Entry Sheet'!AY58='Data Entry Sheet'!AZ58,'Data Entry Sheet'!AY58&gt;0),1,0)</f>
        <v>0</v>
      </c>
      <c r="AP58" s="6" t="b">
        <f>OR((AND('Data Analysis Sheet'!AN58=1,'Data Analysis Sheet'!AO58=1)),(AND('Data Analysis Sheet'!AN58=1,'Data Entry Sheet'!AY58=0)),(AND('Data Analysis Sheet'!AO58=1,'Data Entry Sheet'!AW58=0)))</f>
        <v>0</v>
      </c>
      <c r="AQ58" s="6">
        <f>IF(AND(('Data Entry Sheet'!AW58+'Data Entry Sheet'!AY58)='Data Entry Sheet'!BA58,('Data Entry Sheet'!AW58+'Data Entry Sheet'!AY58)&gt;0),1,0)</f>
        <v>0</v>
      </c>
      <c r="AR58" s="6">
        <f>COUNTIFS('Data Entry Sheet'!AS58,"&gt;5",'Data Entry Sheet'!BB58,"Yes")</f>
        <v>0</v>
      </c>
      <c r="AS58" s="5">
        <f>IF(AND('Data Entry Sheet'!BF58='Data Entry Sheet'!AW58,'Data Entry Sheet'!AW58&gt;0),1,0)</f>
        <v>0</v>
      </c>
      <c r="AT58" s="5">
        <f>IF(AND('Data Entry Sheet'!BG58='Data Entry Sheet'!AY58,'Data Entry Sheet'!AY58&gt;0),1,0)</f>
        <v>0</v>
      </c>
      <c r="AU58" s="5">
        <f>COUNTIFS('Data Analysis Sheet'!AS58,1,'Data Analysis Sheet'!AT58,1)</f>
        <v>0</v>
      </c>
      <c r="AV58" s="6">
        <f>IF(AND(('Data Entry Sheet'!AW58+'Data Entry Sheet'!AY58)='Data Entry Sheet'!BH58,('Data Entry Sheet'!AW58+'Data Entry Sheet'!AY58)&gt;0),1,0)</f>
        <v>0</v>
      </c>
    </row>
    <row r="59" spans="1:48" x14ac:dyDescent="0.25">
      <c r="A59" s="5">
        <f>COUNTIFS('Data Entry Sheet'!C59,"Male",'Data Entry Sheet'!E59,"Medical")</f>
        <v>0</v>
      </c>
      <c r="B59" s="5">
        <f>COUNTIFS('Data Entry Sheet'!C59,"Male",'Data Entry Sheet'!E59,"Surgical")</f>
        <v>0</v>
      </c>
      <c r="C59" s="22">
        <f>'Data Entry Sheet'!H59-'Data Entry Sheet'!F59</f>
        <v>0</v>
      </c>
      <c r="D59" s="5">
        <f>COUNTIFS('Data Analysis Sheet'!I59,1,'Data Entry Sheet'!T59,"Yes")</f>
        <v>0</v>
      </c>
      <c r="E59" s="52">
        <f>COUNTIFS('Data Entry Sheet'!T59,"Yes",'Data Analysis Sheet'!R59,1)</f>
        <v>0</v>
      </c>
      <c r="F59" s="5">
        <f>COUNTIFS('Data Analysis Sheet'!D59,1,'Data Entry Sheet'!U59,"Yes")</f>
        <v>0</v>
      </c>
      <c r="G59" s="52">
        <f>COUNTIFS('Data Analysis Sheet'!E59,1,'Data Entry Sheet'!U59,"Yes")</f>
        <v>0</v>
      </c>
      <c r="H59" s="5">
        <f>IF(AND('Data Entry Sheet'!V59='Data Entry Sheet'!W59,'Data Entry Sheet'!V59&gt;0),1,0)</f>
        <v>0</v>
      </c>
      <c r="I59" s="5">
        <f>COUNTIFS('Data Analysis Sheet'!H59,1,'Data Entry Sheet'!Q59,"Less than 24 hours")</f>
        <v>0</v>
      </c>
      <c r="J59" s="5">
        <f>IF(AND('Data Entry Sheet'!X59='Data Entry Sheet'!Y59,'Data Entry Sheet'!X59&gt;0),1,0)</f>
        <v>0</v>
      </c>
      <c r="K59" s="5">
        <f>COUNTIFS('Data Analysis Sheet'!J59,1,'Data Entry Sheet'!Q59,"Less than 24 hours")</f>
        <v>0</v>
      </c>
      <c r="L59" s="52">
        <f>IF(OR('Data Entry Sheet'!X59=0,'Data Analysis Sheet'!K59=1),1,0)</f>
        <v>1</v>
      </c>
      <c r="M59" s="5">
        <f>IF(AND('Data Entry Sheet'!Z59='Data Entry Sheet'!AA59,'Data Entry Sheet'!Z59&gt;0),1,0)</f>
        <v>0</v>
      </c>
      <c r="N59" s="5">
        <f>COUNTIFS('Data Analysis Sheet'!M59,1,'Data Entry Sheet'!Q59,"Less than 24 hours")</f>
        <v>0</v>
      </c>
      <c r="O59" s="52">
        <f>IF(OR('Data Entry Sheet'!Z59=0,'Data Analysis Sheet'!N59=1),1,0)</f>
        <v>1</v>
      </c>
      <c r="P59" s="5">
        <f>COUNTIFS('Data Analysis Sheet'!F59,1,'Data Entry Sheet'!AC59,"yes")</f>
        <v>0</v>
      </c>
      <c r="Q59" s="52">
        <f>COUNTIFS('Data Analysis Sheet'!G59,1,'Data Entry Sheet'!AC59,"yes")</f>
        <v>0</v>
      </c>
      <c r="R59" s="50">
        <f>COUNTIFS('Data Analysis Sheet'!O59,1,'Data Analysis Sheet'!L59,1,'Data Analysis Sheet'!I59,1)</f>
        <v>0</v>
      </c>
      <c r="S59" s="5">
        <f>'Data Analysis Sheet'!I59+'Data Analysis Sheet'!K59+'Data Analysis Sheet'!N59</f>
        <v>0</v>
      </c>
      <c r="T59" s="5">
        <f>'Data Entry Sheet'!AF59-'Data Entry Sheet'!AG59</f>
        <v>0</v>
      </c>
      <c r="U59" s="5">
        <f>'Data Entry Sheet'!AH59-'Data Entry Sheet'!AI59</f>
        <v>0</v>
      </c>
      <c r="V59" s="5">
        <f>'Data Entry Sheet'!AF59+'Data Entry Sheet'!AH59</f>
        <v>0</v>
      </c>
      <c r="W59" s="5">
        <f>'Data Analysis Sheet'!T59+'Data Analysis Sheet'!U59</f>
        <v>0</v>
      </c>
      <c r="X59" s="5">
        <f>'Data Entry Sheet'!V59-'Data Entry Sheet'!W59</f>
        <v>0</v>
      </c>
      <c r="Y59" s="5">
        <f>COUNTIFS('Data Analysis Sheet'!W59,0,'Data Analysis Sheet'!X59,"&gt;0")</f>
        <v>0</v>
      </c>
      <c r="Z59" s="5">
        <f>'Data Entry Sheet'!AJ59-'Data Entry Sheet'!AK59</f>
        <v>0</v>
      </c>
      <c r="AA59" s="5">
        <f>'Data Entry Sheet'!AL59-'Data Entry Sheet'!AM59</f>
        <v>0</v>
      </c>
      <c r="AB59" s="5">
        <f>'Data Entry Sheet'!AN59-'Data Entry Sheet'!AO59</f>
        <v>0</v>
      </c>
      <c r="AC59" s="5">
        <f>'Data Entry Sheet'!AP59-'Data Entry Sheet'!AQ59</f>
        <v>0</v>
      </c>
      <c r="AD59" s="5">
        <f>'Data Entry Sheet'!AF59+'Data Entry Sheet'!AJ59+'Data Entry Sheet'!AN59</f>
        <v>0</v>
      </c>
      <c r="AE59" s="5">
        <f>'Data Entry Sheet'!AH59+'Data Entry Sheet'!AL59+'Data Entry Sheet'!AP59</f>
        <v>0</v>
      </c>
      <c r="AF59" s="5">
        <f>'Data Analysis Sheet'!AD59+'Data Analysis Sheet'!AE59</f>
        <v>0</v>
      </c>
      <c r="AG59" s="5">
        <f>'Data Analysis Sheet'!T59+'Data Analysis Sheet'!Z59+'Data Analysis Sheet'!AB59</f>
        <v>0</v>
      </c>
      <c r="AH59" s="5">
        <f>'Data Analysis Sheet'!U59+'Data Entry Sheet'!AM59+'Data Entry Sheet'!AQ59</f>
        <v>0</v>
      </c>
      <c r="AI59" s="5">
        <f>'Data Analysis Sheet'!AG59+'Data Analysis Sheet'!AH59</f>
        <v>0</v>
      </c>
      <c r="AJ59" s="6">
        <f>'Data Entry Sheet'!AW59+'Data Entry Sheet'!AY59</f>
        <v>0</v>
      </c>
      <c r="AK59" s="6">
        <f>COUNTIF('Data Entry Sheet'!AT59:AV59,"&gt;0")</f>
        <v>0</v>
      </c>
      <c r="AL59" s="6">
        <f>'Data Analysis Sheet'!AK59+'Data Analysis Sheet'!V59</f>
        <v>0</v>
      </c>
      <c r="AM59" s="6" t="b">
        <f>AND('Data Analysis Sheet'!AK59&gt;0,'Data Analysis Sheet'!W59)</f>
        <v>0</v>
      </c>
      <c r="AN59" s="6">
        <f>IF(AND('Data Entry Sheet'!AW59='Data Entry Sheet'!AX59,'Data Entry Sheet'!AW59&gt;0),1,0)</f>
        <v>0</v>
      </c>
      <c r="AO59" s="6">
        <f>IF(AND('Data Entry Sheet'!AY59='Data Entry Sheet'!AZ59,'Data Entry Sheet'!AY59&gt;0),1,0)</f>
        <v>0</v>
      </c>
      <c r="AP59" s="6" t="b">
        <f>OR((AND('Data Analysis Sheet'!AN59=1,'Data Analysis Sheet'!AO59=1)),(AND('Data Analysis Sheet'!AN59=1,'Data Entry Sheet'!AY59=0)),(AND('Data Analysis Sheet'!AO59=1,'Data Entry Sheet'!AW59=0)))</f>
        <v>0</v>
      </c>
      <c r="AQ59" s="6">
        <f>IF(AND(('Data Entry Sheet'!AW59+'Data Entry Sheet'!AY59)='Data Entry Sheet'!BA59,('Data Entry Sheet'!AW59+'Data Entry Sheet'!AY59)&gt;0),1,0)</f>
        <v>0</v>
      </c>
      <c r="AR59" s="6">
        <f>COUNTIFS('Data Entry Sheet'!AS59,"&gt;5",'Data Entry Sheet'!BB59,"Yes")</f>
        <v>0</v>
      </c>
      <c r="AS59" s="5">
        <f>IF(AND('Data Entry Sheet'!BF59='Data Entry Sheet'!AW59,'Data Entry Sheet'!AW59&gt;0),1,0)</f>
        <v>0</v>
      </c>
      <c r="AT59" s="5">
        <f>IF(AND('Data Entry Sheet'!BG59='Data Entry Sheet'!AY59,'Data Entry Sheet'!AY59&gt;0),1,0)</f>
        <v>0</v>
      </c>
      <c r="AU59" s="5">
        <f>COUNTIFS('Data Analysis Sheet'!AS59,1,'Data Analysis Sheet'!AT59,1)</f>
        <v>0</v>
      </c>
      <c r="AV59" s="6">
        <f>IF(AND(('Data Entry Sheet'!AW59+'Data Entry Sheet'!AY59)='Data Entry Sheet'!BH59,('Data Entry Sheet'!AW59+'Data Entry Sheet'!AY59)&gt;0),1,0)</f>
        <v>0</v>
      </c>
    </row>
    <row r="60" spans="1:48" x14ac:dyDescent="0.25">
      <c r="A60" s="5">
        <f>COUNTIFS('Data Entry Sheet'!C60,"Male",'Data Entry Sheet'!E60,"Medical")</f>
        <v>0</v>
      </c>
      <c r="B60" s="5">
        <f>COUNTIFS('Data Entry Sheet'!C60,"Male",'Data Entry Sheet'!E60,"Surgical")</f>
        <v>0</v>
      </c>
      <c r="C60" s="22">
        <f>'Data Entry Sheet'!H60-'Data Entry Sheet'!F60</f>
        <v>0</v>
      </c>
      <c r="D60" s="5">
        <f>COUNTIFS('Data Analysis Sheet'!I60,1,'Data Entry Sheet'!T60,"Yes")</f>
        <v>0</v>
      </c>
      <c r="E60" s="52">
        <f>COUNTIFS('Data Entry Sheet'!T60,"Yes",'Data Analysis Sheet'!R60,1)</f>
        <v>0</v>
      </c>
      <c r="F60" s="5">
        <f>COUNTIFS('Data Analysis Sheet'!D60,1,'Data Entry Sheet'!U60,"Yes")</f>
        <v>0</v>
      </c>
      <c r="G60" s="52">
        <f>COUNTIFS('Data Analysis Sheet'!E60,1,'Data Entry Sheet'!U60,"Yes")</f>
        <v>0</v>
      </c>
      <c r="H60" s="5">
        <f>IF(AND('Data Entry Sheet'!V60='Data Entry Sheet'!W60,'Data Entry Sheet'!V60&gt;0),1,0)</f>
        <v>0</v>
      </c>
      <c r="I60" s="5">
        <f>COUNTIFS('Data Analysis Sheet'!H60,1,'Data Entry Sheet'!Q60,"Less than 24 hours")</f>
        <v>0</v>
      </c>
      <c r="J60" s="5">
        <f>IF(AND('Data Entry Sheet'!X60='Data Entry Sheet'!Y60,'Data Entry Sheet'!X60&gt;0),1,0)</f>
        <v>0</v>
      </c>
      <c r="K60" s="5">
        <f>COUNTIFS('Data Analysis Sheet'!J60,1,'Data Entry Sheet'!Q60,"Less than 24 hours")</f>
        <v>0</v>
      </c>
      <c r="L60" s="52">
        <f>IF(OR('Data Entry Sheet'!X60=0,'Data Analysis Sheet'!K60=1),1,0)</f>
        <v>1</v>
      </c>
      <c r="M60" s="5">
        <f>IF(AND('Data Entry Sheet'!Z60='Data Entry Sheet'!AA60,'Data Entry Sheet'!Z60&gt;0),1,0)</f>
        <v>0</v>
      </c>
      <c r="N60" s="5">
        <f>COUNTIFS('Data Analysis Sheet'!M60,1,'Data Entry Sheet'!Q60,"Less than 24 hours")</f>
        <v>0</v>
      </c>
      <c r="O60" s="52">
        <f>IF(OR('Data Entry Sheet'!Z60=0,'Data Analysis Sheet'!N60=1),1,0)</f>
        <v>1</v>
      </c>
      <c r="P60" s="5">
        <f>COUNTIFS('Data Analysis Sheet'!F60,1,'Data Entry Sheet'!AC60,"yes")</f>
        <v>0</v>
      </c>
      <c r="Q60" s="52">
        <f>COUNTIFS('Data Analysis Sheet'!G60,1,'Data Entry Sheet'!AC60,"yes")</f>
        <v>0</v>
      </c>
      <c r="R60" s="50">
        <f>COUNTIFS('Data Analysis Sheet'!O60,1,'Data Analysis Sheet'!L60,1,'Data Analysis Sheet'!I60,1)</f>
        <v>0</v>
      </c>
      <c r="S60" s="5">
        <f>'Data Analysis Sheet'!I60+'Data Analysis Sheet'!K60+'Data Analysis Sheet'!N60</f>
        <v>0</v>
      </c>
      <c r="T60" s="5">
        <f>'Data Entry Sheet'!AF60-'Data Entry Sheet'!AG60</f>
        <v>0</v>
      </c>
      <c r="U60" s="5">
        <f>'Data Entry Sheet'!AH60-'Data Entry Sheet'!AI60</f>
        <v>0</v>
      </c>
      <c r="V60" s="5">
        <f>'Data Entry Sheet'!AF60+'Data Entry Sheet'!AH60</f>
        <v>0</v>
      </c>
      <c r="W60" s="5">
        <f>'Data Analysis Sheet'!T60+'Data Analysis Sheet'!U60</f>
        <v>0</v>
      </c>
      <c r="X60" s="5">
        <f>'Data Entry Sheet'!V60-'Data Entry Sheet'!W60</f>
        <v>0</v>
      </c>
      <c r="Y60" s="5">
        <f>COUNTIFS('Data Analysis Sheet'!W60,0,'Data Analysis Sheet'!X60,"&gt;0")</f>
        <v>0</v>
      </c>
      <c r="Z60" s="5">
        <f>'Data Entry Sheet'!AJ60-'Data Entry Sheet'!AK60</f>
        <v>0</v>
      </c>
      <c r="AA60" s="5">
        <f>'Data Entry Sheet'!AL60-'Data Entry Sheet'!AM60</f>
        <v>0</v>
      </c>
      <c r="AB60" s="5">
        <f>'Data Entry Sheet'!AN60-'Data Entry Sheet'!AO60</f>
        <v>0</v>
      </c>
      <c r="AC60" s="5">
        <f>'Data Entry Sheet'!AP60-'Data Entry Sheet'!AQ60</f>
        <v>0</v>
      </c>
      <c r="AD60" s="5">
        <f>'Data Entry Sheet'!AF60+'Data Entry Sheet'!AJ60+'Data Entry Sheet'!AN60</f>
        <v>0</v>
      </c>
      <c r="AE60" s="5">
        <f>'Data Entry Sheet'!AH60+'Data Entry Sheet'!AL60+'Data Entry Sheet'!AP60</f>
        <v>0</v>
      </c>
      <c r="AF60" s="5">
        <f>'Data Analysis Sheet'!AD60+'Data Analysis Sheet'!AE60</f>
        <v>0</v>
      </c>
      <c r="AG60" s="5">
        <f>'Data Analysis Sheet'!T60+'Data Analysis Sheet'!Z60+'Data Analysis Sheet'!AB60</f>
        <v>0</v>
      </c>
      <c r="AH60" s="5">
        <f>'Data Analysis Sheet'!U60+'Data Entry Sheet'!AM60+'Data Entry Sheet'!AQ60</f>
        <v>0</v>
      </c>
      <c r="AI60" s="5">
        <f>'Data Analysis Sheet'!AG60+'Data Analysis Sheet'!AH60</f>
        <v>0</v>
      </c>
      <c r="AJ60" s="6">
        <f>'Data Entry Sheet'!AW60+'Data Entry Sheet'!AY60</f>
        <v>0</v>
      </c>
      <c r="AK60" s="6">
        <f>COUNTIF('Data Entry Sheet'!AT60:AV60,"&gt;0")</f>
        <v>0</v>
      </c>
      <c r="AL60" s="6">
        <f>'Data Analysis Sheet'!AK60+'Data Analysis Sheet'!V60</f>
        <v>0</v>
      </c>
      <c r="AM60" s="6" t="b">
        <f>AND('Data Analysis Sheet'!AK60&gt;0,'Data Analysis Sheet'!W60)</f>
        <v>0</v>
      </c>
      <c r="AN60" s="6">
        <f>IF(AND('Data Entry Sheet'!AW60='Data Entry Sheet'!AX60,'Data Entry Sheet'!AW60&gt;0),1,0)</f>
        <v>0</v>
      </c>
      <c r="AO60" s="6">
        <f>IF(AND('Data Entry Sheet'!AY60='Data Entry Sheet'!AZ60,'Data Entry Sheet'!AY60&gt;0),1,0)</f>
        <v>0</v>
      </c>
      <c r="AP60" s="6" t="b">
        <f>OR((AND('Data Analysis Sheet'!AN60=1,'Data Analysis Sheet'!AO60=1)),(AND('Data Analysis Sheet'!AN60=1,'Data Entry Sheet'!AY60=0)),(AND('Data Analysis Sheet'!AO60=1,'Data Entry Sheet'!AW60=0)))</f>
        <v>0</v>
      </c>
      <c r="AQ60" s="6">
        <f>IF(AND(('Data Entry Sheet'!AW60+'Data Entry Sheet'!AY60)='Data Entry Sheet'!BA60,('Data Entry Sheet'!AW60+'Data Entry Sheet'!AY60)&gt;0),1,0)</f>
        <v>0</v>
      </c>
      <c r="AR60" s="6">
        <f>COUNTIFS('Data Entry Sheet'!AS60,"&gt;5",'Data Entry Sheet'!BB60,"Yes")</f>
        <v>0</v>
      </c>
      <c r="AS60" s="5">
        <f>IF(AND('Data Entry Sheet'!BF60='Data Entry Sheet'!AW60,'Data Entry Sheet'!AW60&gt;0),1,0)</f>
        <v>0</v>
      </c>
      <c r="AT60" s="5">
        <f>IF(AND('Data Entry Sheet'!BG60='Data Entry Sheet'!AY60,'Data Entry Sheet'!AY60&gt;0),1,0)</f>
        <v>0</v>
      </c>
      <c r="AU60" s="5">
        <f>COUNTIFS('Data Analysis Sheet'!AS60,1,'Data Analysis Sheet'!AT60,1)</f>
        <v>0</v>
      </c>
      <c r="AV60" s="6">
        <f>IF(AND(('Data Entry Sheet'!AW60+'Data Entry Sheet'!AY60)='Data Entry Sheet'!BH60,('Data Entry Sheet'!AW60+'Data Entry Sheet'!AY60)&gt;0),1,0)</f>
        <v>0</v>
      </c>
    </row>
    <row r="61" spans="1:48" x14ac:dyDescent="0.25">
      <c r="A61" s="5">
        <f>COUNTIFS('Data Entry Sheet'!C61,"Male",'Data Entry Sheet'!E61,"Medical")</f>
        <v>0</v>
      </c>
      <c r="B61" s="5">
        <f>COUNTIFS('Data Entry Sheet'!C61,"Male",'Data Entry Sheet'!E61,"Surgical")</f>
        <v>0</v>
      </c>
      <c r="C61" s="22">
        <f>'Data Entry Sheet'!H61-'Data Entry Sheet'!F61</f>
        <v>0</v>
      </c>
      <c r="D61" s="5">
        <f>COUNTIFS('Data Analysis Sheet'!I61,1,'Data Entry Sheet'!T61,"Yes")</f>
        <v>0</v>
      </c>
      <c r="E61" s="52">
        <f>COUNTIFS('Data Entry Sheet'!T61,"Yes",'Data Analysis Sheet'!R61,1)</f>
        <v>0</v>
      </c>
      <c r="F61" s="5">
        <f>COUNTIFS('Data Analysis Sheet'!D61,1,'Data Entry Sheet'!U61,"Yes")</f>
        <v>0</v>
      </c>
      <c r="G61" s="52">
        <f>COUNTIFS('Data Analysis Sheet'!E61,1,'Data Entry Sheet'!U61,"Yes")</f>
        <v>0</v>
      </c>
      <c r="H61" s="5">
        <f>IF(AND('Data Entry Sheet'!V61='Data Entry Sheet'!W61,'Data Entry Sheet'!V61&gt;0),1,0)</f>
        <v>0</v>
      </c>
      <c r="I61" s="5">
        <f>COUNTIFS('Data Analysis Sheet'!H61,1,'Data Entry Sheet'!Q61,"Less than 24 hours")</f>
        <v>0</v>
      </c>
      <c r="J61" s="5">
        <f>IF(AND('Data Entry Sheet'!X61='Data Entry Sheet'!Y61,'Data Entry Sheet'!X61&gt;0),1,0)</f>
        <v>0</v>
      </c>
      <c r="K61" s="5">
        <f>COUNTIFS('Data Analysis Sheet'!J61,1,'Data Entry Sheet'!Q61,"Less than 24 hours")</f>
        <v>0</v>
      </c>
      <c r="L61" s="52">
        <f>IF(OR('Data Entry Sheet'!X61=0,'Data Analysis Sheet'!K61=1),1,0)</f>
        <v>1</v>
      </c>
      <c r="M61" s="5">
        <f>IF(AND('Data Entry Sheet'!Z61='Data Entry Sheet'!AA61,'Data Entry Sheet'!Z61&gt;0),1,0)</f>
        <v>0</v>
      </c>
      <c r="N61" s="5">
        <f>COUNTIFS('Data Analysis Sheet'!M61,1,'Data Entry Sheet'!Q61,"Less than 24 hours")</f>
        <v>0</v>
      </c>
      <c r="O61" s="52">
        <f>IF(OR('Data Entry Sheet'!Z61=0,'Data Analysis Sheet'!N61=1),1,0)</f>
        <v>1</v>
      </c>
      <c r="P61" s="5">
        <f>COUNTIFS('Data Analysis Sheet'!F61,1,'Data Entry Sheet'!AC61,"yes")</f>
        <v>0</v>
      </c>
      <c r="Q61" s="52">
        <f>COUNTIFS('Data Analysis Sheet'!G61,1,'Data Entry Sheet'!AC61,"yes")</f>
        <v>0</v>
      </c>
      <c r="R61" s="50">
        <f>COUNTIFS('Data Analysis Sheet'!O61,1,'Data Analysis Sheet'!L61,1,'Data Analysis Sheet'!I61,1)</f>
        <v>0</v>
      </c>
      <c r="S61" s="5">
        <f>'Data Analysis Sheet'!I61+'Data Analysis Sheet'!K61+'Data Analysis Sheet'!N61</f>
        <v>0</v>
      </c>
      <c r="T61" s="5">
        <f>'Data Entry Sheet'!AF61-'Data Entry Sheet'!AG61</f>
        <v>0</v>
      </c>
      <c r="U61" s="5">
        <f>'Data Entry Sheet'!AH61-'Data Entry Sheet'!AI61</f>
        <v>0</v>
      </c>
      <c r="V61" s="5">
        <f>'Data Entry Sheet'!AF61+'Data Entry Sheet'!AH61</f>
        <v>0</v>
      </c>
      <c r="W61" s="5">
        <f>'Data Analysis Sheet'!T61+'Data Analysis Sheet'!U61</f>
        <v>0</v>
      </c>
      <c r="X61" s="5">
        <f>'Data Entry Sheet'!V61-'Data Entry Sheet'!W61</f>
        <v>0</v>
      </c>
      <c r="Y61" s="5">
        <f>COUNTIFS('Data Analysis Sheet'!W61,0,'Data Analysis Sheet'!X61,"&gt;0")</f>
        <v>0</v>
      </c>
      <c r="Z61" s="5">
        <f>'Data Entry Sheet'!AJ61-'Data Entry Sheet'!AK61</f>
        <v>0</v>
      </c>
      <c r="AA61" s="5">
        <f>'Data Entry Sheet'!AL61-'Data Entry Sheet'!AM61</f>
        <v>0</v>
      </c>
      <c r="AB61" s="5">
        <f>'Data Entry Sheet'!AN61-'Data Entry Sheet'!AO61</f>
        <v>0</v>
      </c>
      <c r="AC61" s="5">
        <f>'Data Entry Sheet'!AP61-'Data Entry Sheet'!AQ61</f>
        <v>0</v>
      </c>
      <c r="AD61" s="5">
        <f>'Data Entry Sheet'!AF61+'Data Entry Sheet'!AJ61+'Data Entry Sheet'!AN61</f>
        <v>0</v>
      </c>
      <c r="AE61" s="5">
        <f>'Data Entry Sheet'!AH61+'Data Entry Sheet'!AL61+'Data Entry Sheet'!AP61</f>
        <v>0</v>
      </c>
      <c r="AF61" s="5">
        <f>'Data Analysis Sheet'!AD61+'Data Analysis Sheet'!AE61</f>
        <v>0</v>
      </c>
      <c r="AG61" s="5">
        <f>'Data Analysis Sheet'!T61+'Data Analysis Sheet'!Z61+'Data Analysis Sheet'!AB61</f>
        <v>0</v>
      </c>
      <c r="AH61" s="5">
        <f>'Data Analysis Sheet'!U61+'Data Entry Sheet'!AM61+'Data Entry Sheet'!AQ61</f>
        <v>0</v>
      </c>
      <c r="AI61" s="5">
        <f>'Data Analysis Sheet'!AG61+'Data Analysis Sheet'!AH61</f>
        <v>0</v>
      </c>
      <c r="AJ61" s="6">
        <f>'Data Entry Sheet'!AW61+'Data Entry Sheet'!AY61</f>
        <v>0</v>
      </c>
      <c r="AK61" s="6">
        <f>COUNTIF('Data Entry Sheet'!AT61:AV61,"&gt;0")</f>
        <v>0</v>
      </c>
      <c r="AL61" s="6">
        <f>'Data Analysis Sheet'!AK61+'Data Analysis Sheet'!V61</f>
        <v>0</v>
      </c>
      <c r="AM61" s="6" t="b">
        <f>AND('Data Analysis Sheet'!AK61&gt;0,'Data Analysis Sheet'!W61)</f>
        <v>0</v>
      </c>
      <c r="AN61" s="6">
        <f>IF(AND('Data Entry Sheet'!AW61='Data Entry Sheet'!AX61,'Data Entry Sheet'!AW61&gt;0),1,0)</f>
        <v>0</v>
      </c>
      <c r="AO61" s="6">
        <f>IF(AND('Data Entry Sheet'!AY61='Data Entry Sheet'!AZ61,'Data Entry Sheet'!AY61&gt;0),1,0)</f>
        <v>0</v>
      </c>
      <c r="AP61" s="6" t="b">
        <f>OR((AND('Data Analysis Sheet'!AN61=1,'Data Analysis Sheet'!AO61=1)),(AND('Data Analysis Sheet'!AN61=1,'Data Entry Sheet'!AY61=0)),(AND('Data Analysis Sheet'!AO61=1,'Data Entry Sheet'!AW61=0)))</f>
        <v>0</v>
      </c>
      <c r="AQ61" s="6">
        <f>IF(AND(('Data Entry Sheet'!AW61+'Data Entry Sheet'!AY61)='Data Entry Sheet'!BA61,('Data Entry Sheet'!AW61+'Data Entry Sheet'!AY61)&gt;0),1,0)</f>
        <v>0</v>
      </c>
      <c r="AR61" s="6">
        <f>COUNTIFS('Data Entry Sheet'!AS61,"&gt;5",'Data Entry Sheet'!BB61,"Yes")</f>
        <v>0</v>
      </c>
      <c r="AS61" s="5">
        <f>IF(AND('Data Entry Sheet'!BF61='Data Entry Sheet'!AW61,'Data Entry Sheet'!AW61&gt;0),1,0)</f>
        <v>0</v>
      </c>
      <c r="AT61" s="5">
        <f>IF(AND('Data Entry Sheet'!BG61='Data Entry Sheet'!AY61,'Data Entry Sheet'!AY61&gt;0),1,0)</f>
        <v>0</v>
      </c>
      <c r="AU61" s="5">
        <f>COUNTIFS('Data Analysis Sheet'!AS61,1,'Data Analysis Sheet'!AT61,1)</f>
        <v>0</v>
      </c>
      <c r="AV61" s="6">
        <f>IF(AND(('Data Entry Sheet'!AW61+'Data Entry Sheet'!AY61)='Data Entry Sheet'!BH61,('Data Entry Sheet'!AW61+'Data Entry Sheet'!AY61)&gt;0),1,0)</f>
        <v>0</v>
      </c>
    </row>
    <row r="62" spans="1:48" x14ac:dyDescent="0.25">
      <c r="A62" s="5">
        <f>COUNTIFS('Data Entry Sheet'!C62,"Male",'Data Entry Sheet'!E62,"Medical")</f>
        <v>0</v>
      </c>
      <c r="B62" s="5">
        <f>COUNTIFS('Data Entry Sheet'!C62,"Male",'Data Entry Sheet'!E62,"Surgical")</f>
        <v>0</v>
      </c>
      <c r="C62" s="22">
        <f>'Data Entry Sheet'!H62-'Data Entry Sheet'!F62</f>
        <v>0</v>
      </c>
      <c r="D62" s="5">
        <f>COUNTIFS('Data Analysis Sheet'!I62,1,'Data Entry Sheet'!T62,"Yes")</f>
        <v>0</v>
      </c>
      <c r="E62" s="52">
        <f>COUNTIFS('Data Entry Sheet'!T62,"Yes",'Data Analysis Sheet'!R62,1)</f>
        <v>0</v>
      </c>
      <c r="F62" s="5">
        <f>COUNTIFS('Data Analysis Sheet'!D62,1,'Data Entry Sheet'!U62,"Yes")</f>
        <v>0</v>
      </c>
      <c r="G62" s="52">
        <f>COUNTIFS('Data Analysis Sheet'!E62,1,'Data Entry Sheet'!U62,"Yes")</f>
        <v>0</v>
      </c>
      <c r="H62" s="5">
        <f>IF(AND('Data Entry Sheet'!V62='Data Entry Sheet'!W62,'Data Entry Sheet'!V62&gt;0),1,0)</f>
        <v>0</v>
      </c>
      <c r="I62" s="5">
        <f>COUNTIFS('Data Analysis Sheet'!H62,1,'Data Entry Sheet'!Q62,"Less than 24 hours")</f>
        <v>0</v>
      </c>
      <c r="J62" s="5">
        <f>IF(AND('Data Entry Sheet'!X62='Data Entry Sheet'!Y62,'Data Entry Sheet'!X62&gt;0),1,0)</f>
        <v>0</v>
      </c>
      <c r="K62" s="5">
        <f>COUNTIFS('Data Analysis Sheet'!J62,1,'Data Entry Sheet'!Q62,"Less than 24 hours")</f>
        <v>0</v>
      </c>
      <c r="L62" s="52">
        <f>IF(OR('Data Entry Sheet'!X62=0,'Data Analysis Sheet'!K62=1),1,0)</f>
        <v>1</v>
      </c>
      <c r="M62" s="5">
        <f>IF(AND('Data Entry Sheet'!Z62='Data Entry Sheet'!AA62,'Data Entry Sheet'!Z62&gt;0),1,0)</f>
        <v>0</v>
      </c>
      <c r="N62" s="5">
        <f>COUNTIFS('Data Analysis Sheet'!M62,1,'Data Entry Sheet'!Q62,"Less than 24 hours")</f>
        <v>0</v>
      </c>
      <c r="O62" s="52">
        <f>IF(OR('Data Entry Sheet'!Z62=0,'Data Analysis Sheet'!N62=1),1,0)</f>
        <v>1</v>
      </c>
      <c r="P62" s="5">
        <f>COUNTIFS('Data Analysis Sheet'!F62,1,'Data Entry Sheet'!AC62,"yes")</f>
        <v>0</v>
      </c>
      <c r="Q62" s="52">
        <f>COUNTIFS('Data Analysis Sheet'!G62,1,'Data Entry Sheet'!AC62,"yes")</f>
        <v>0</v>
      </c>
      <c r="R62" s="50">
        <f>COUNTIFS('Data Analysis Sheet'!O62,1,'Data Analysis Sheet'!L62,1,'Data Analysis Sheet'!I62,1)</f>
        <v>0</v>
      </c>
      <c r="S62" s="5">
        <f>'Data Analysis Sheet'!I62+'Data Analysis Sheet'!K62+'Data Analysis Sheet'!N62</f>
        <v>0</v>
      </c>
      <c r="T62" s="5">
        <f>'Data Entry Sheet'!AF62-'Data Entry Sheet'!AG62</f>
        <v>0</v>
      </c>
      <c r="U62" s="5">
        <f>'Data Entry Sheet'!AH62-'Data Entry Sheet'!AI62</f>
        <v>0</v>
      </c>
      <c r="V62" s="5">
        <f>'Data Entry Sheet'!AF62+'Data Entry Sheet'!AH62</f>
        <v>0</v>
      </c>
      <c r="W62" s="5">
        <f>'Data Analysis Sheet'!T62+'Data Analysis Sheet'!U62</f>
        <v>0</v>
      </c>
      <c r="X62" s="5">
        <f>'Data Entry Sheet'!V62-'Data Entry Sheet'!W62</f>
        <v>0</v>
      </c>
      <c r="Y62" s="5">
        <f>COUNTIFS('Data Analysis Sheet'!W62,0,'Data Analysis Sheet'!X62,"&gt;0")</f>
        <v>0</v>
      </c>
      <c r="Z62" s="5">
        <f>'Data Entry Sheet'!AJ62-'Data Entry Sheet'!AK62</f>
        <v>0</v>
      </c>
      <c r="AA62" s="5">
        <f>'Data Entry Sheet'!AL62-'Data Entry Sheet'!AM62</f>
        <v>0</v>
      </c>
      <c r="AB62" s="5">
        <f>'Data Entry Sheet'!AN62-'Data Entry Sheet'!AO62</f>
        <v>0</v>
      </c>
      <c r="AC62" s="5">
        <f>'Data Entry Sheet'!AP62-'Data Entry Sheet'!AQ62</f>
        <v>0</v>
      </c>
      <c r="AD62" s="5">
        <f>'Data Entry Sheet'!AF62+'Data Entry Sheet'!AJ62+'Data Entry Sheet'!AN62</f>
        <v>0</v>
      </c>
      <c r="AE62" s="5">
        <f>'Data Entry Sheet'!AH62+'Data Entry Sheet'!AL62+'Data Entry Sheet'!AP62</f>
        <v>0</v>
      </c>
      <c r="AF62" s="5">
        <f>'Data Analysis Sheet'!AD62+'Data Analysis Sheet'!AE62</f>
        <v>0</v>
      </c>
      <c r="AG62" s="5">
        <f>'Data Analysis Sheet'!T62+'Data Analysis Sheet'!Z62+'Data Analysis Sheet'!AB62</f>
        <v>0</v>
      </c>
      <c r="AH62" s="5">
        <f>'Data Analysis Sheet'!U62+'Data Entry Sheet'!AM62+'Data Entry Sheet'!AQ62</f>
        <v>0</v>
      </c>
      <c r="AI62" s="5">
        <f>'Data Analysis Sheet'!AG62+'Data Analysis Sheet'!AH62</f>
        <v>0</v>
      </c>
      <c r="AJ62" s="6">
        <f>'Data Entry Sheet'!AW62+'Data Entry Sheet'!AY62</f>
        <v>0</v>
      </c>
      <c r="AK62" s="6">
        <f>COUNTIF('Data Entry Sheet'!AT62:AV62,"&gt;0")</f>
        <v>0</v>
      </c>
      <c r="AL62" s="6">
        <f>'Data Analysis Sheet'!AK62+'Data Analysis Sheet'!V62</f>
        <v>0</v>
      </c>
      <c r="AM62" s="6" t="b">
        <f>AND('Data Analysis Sheet'!AK62&gt;0,'Data Analysis Sheet'!W62)</f>
        <v>0</v>
      </c>
      <c r="AN62" s="6">
        <f>IF(AND('Data Entry Sheet'!AW62='Data Entry Sheet'!AX62,'Data Entry Sheet'!AW62&gt;0),1,0)</f>
        <v>0</v>
      </c>
      <c r="AO62" s="6">
        <f>IF(AND('Data Entry Sheet'!AY62='Data Entry Sheet'!AZ62,'Data Entry Sheet'!AY62&gt;0),1,0)</f>
        <v>0</v>
      </c>
      <c r="AP62" s="6" t="b">
        <f>OR((AND('Data Analysis Sheet'!AN62=1,'Data Analysis Sheet'!AO62=1)),(AND('Data Analysis Sheet'!AN62=1,'Data Entry Sheet'!AY62=0)),(AND('Data Analysis Sheet'!AO62=1,'Data Entry Sheet'!AW62=0)))</f>
        <v>0</v>
      </c>
      <c r="AQ62" s="6">
        <f>IF(AND(('Data Entry Sheet'!AW62+'Data Entry Sheet'!AY62)='Data Entry Sheet'!BA62,('Data Entry Sheet'!AW62+'Data Entry Sheet'!AY62)&gt;0),1,0)</f>
        <v>0</v>
      </c>
      <c r="AR62" s="6">
        <f>COUNTIFS('Data Entry Sheet'!AS62,"&gt;5",'Data Entry Sheet'!BB62,"Yes")</f>
        <v>0</v>
      </c>
      <c r="AS62" s="5">
        <f>IF(AND('Data Entry Sheet'!BF62='Data Entry Sheet'!AW62,'Data Entry Sheet'!AW62&gt;0),1,0)</f>
        <v>0</v>
      </c>
      <c r="AT62" s="5">
        <f>IF(AND('Data Entry Sheet'!BG62='Data Entry Sheet'!AY62,'Data Entry Sheet'!AY62&gt;0),1,0)</f>
        <v>0</v>
      </c>
      <c r="AU62" s="5">
        <f>COUNTIFS('Data Analysis Sheet'!AS62,1,'Data Analysis Sheet'!AT62,1)</f>
        <v>0</v>
      </c>
      <c r="AV62" s="6">
        <f>IF(AND(('Data Entry Sheet'!AW62+'Data Entry Sheet'!AY62)='Data Entry Sheet'!BH62,('Data Entry Sheet'!AW62+'Data Entry Sheet'!AY62)&gt;0),1,0)</f>
        <v>0</v>
      </c>
    </row>
    <row r="63" spans="1:48" x14ac:dyDescent="0.25">
      <c r="A63" s="5">
        <f>COUNTIFS('Data Entry Sheet'!C63,"Male",'Data Entry Sheet'!E63,"Medical")</f>
        <v>0</v>
      </c>
      <c r="B63" s="5">
        <f>COUNTIFS('Data Entry Sheet'!C63,"Male",'Data Entry Sheet'!E63,"Surgical")</f>
        <v>0</v>
      </c>
      <c r="C63" s="22">
        <f>'Data Entry Sheet'!H63-'Data Entry Sheet'!F63</f>
        <v>0</v>
      </c>
      <c r="D63" s="5">
        <f>COUNTIFS('Data Analysis Sheet'!I63,1,'Data Entry Sheet'!T63,"Yes")</f>
        <v>0</v>
      </c>
      <c r="E63" s="52">
        <f>COUNTIFS('Data Entry Sheet'!T63,"Yes",'Data Analysis Sheet'!R63,1)</f>
        <v>0</v>
      </c>
      <c r="F63" s="5">
        <f>COUNTIFS('Data Analysis Sheet'!D63,1,'Data Entry Sheet'!U63,"Yes")</f>
        <v>0</v>
      </c>
      <c r="G63" s="52">
        <f>COUNTIFS('Data Analysis Sheet'!E63,1,'Data Entry Sheet'!U63,"Yes")</f>
        <v>0</v>
      </c>
      <c r="H63" s="5">
        <f>IF(AND('Data Entry Sheet'!V63='Data Entry Sheet'!W63,'Data Entry Sheet'!V63&gt;0),1,0)</f>
        <v>0</v>
      </c>
      <c r="I63" s="5">
        <f>COUNTIFS('Data Analysis Sheet'!H63,1,'Data Entry Sheet'!Q63,"Less than 24 hours")</f>
        <v>0</v>
      </c>
      <c r="J63" s="5">
        <f>IF(AND('Data Entry Sheet'!X63='Data Entry Sheet'!Y63,'Data Entry Sheet'!X63&gt;0),1,0)</f>
        <v>0</v>
      </c>
      <c r="K63" s="5">
        <f>COUNTIFS('Data Analysis Sheet'!J63,1,'Data Entry Sheet'!Q63,"Less than 24 hours")</f>
        <v>0</v>
      </c>
      <c r="L63" s="52">
        <f>IF(OR('Data Entry Sheet'!X63=0,'Data Analysis Sheet'!K63=1),1,0)</f>
        <v>1</v>
      </c>
      <c r="M63" s="5">
        <f>IF(AND('Data Entry Sheet'!Z63='Data Entry Sheet'!AA63,'Data Entry Sheet'!Z63&gt;0),1,0)</f>
        <v>0</v>
      </c>
      <c r="N63" s="5">
        <f>COUNTIFS('Data Analysis Sheet'!M63,1,'Data Entry Sheet'!Q63,"Less than 24 hours")</f>
        <v>0</v>
      </c>
      <c r="O63" s="52">
        <f>IF(OR('Data Entry Sheet'!Z63=0,'Data Analysis Sheet'!N63=1),1,0)</f>
        <v>1</v>
      </c>
      <c r="P63" s="5">
        <f>COUNTIFS('Data Analysis Sheet'!F63,1,'Data Entry Sheet'!AC63,"yes")</f>
        <v>0</v>
      </c>
      <c r="Q63" s="52">
        <f>COUNTIFS('Data Analysis Sheet'!G63,1,'Data Entry Sheet'!AC63,"yes")</f>
        <v>0</v>
      </c>
      <c r="R63" s="50">
        <f>COUNTIFS('Data Analysis Sheet'!O63,1,'Data Analysis Sheet'!L63,1,'Data Analysis Sheet'!I63,1)</f>
        <v>0</v>
      </c>
      <c r="S63" s="5">
        <f>'Data Analysis Sheet'!I63+'Data Analysis Sheet'!K63+'Data Analysis Sheet'!N63</f>
        <v>0</v>
      </c>
      <c r="T63" s="5">
        <f>'Data Entry Sheet'!AF63-'Data Entry Sheet'!AG63</f>
        <v>0</v>
      </c>
      <c r="U63" s="5">
        <f>'Data Entry Sheet'!AH63-'Data Entry Sheet'!AI63</f>
        <v>0</v>
      </c>
      <c r="V63" s="5">
        <f>'Data Entry Sheet'!AF63+'Data Entry Sheet'!AH63</f>
        <v>0</v>
      </c>
      <c r="W63" s="5">
        <f>'Data Analysis Sheet'!T63+'Data Analysis Sheet'!U63</f>
        <v>0</v>
      </c>
      <c r="X63" s="5">
        <f>'Data Entry Sheet'!V63-'Data Entry Sheet'!W63</f>
        <v>0</v>
      </c>
      <c r="Y63" s="5">
        <f>COUNTIFS('Data Analysis Sheet'!W63,0,'Data Analysis Sheet'!X63,"&gt;0")</f>
        <v>0</v>
      </c>
      <c r="Z63" s="5">
        <f>'Data Entry Sheet'!AJ63-'Data Entry Sheet'!AK63</f>
        <v>0</v>
      </c>
      <c r="AA63" s="5">
        <f>'Data Entry Sheet'!AL63-'Data Entry Sheet'!AM63</f>
        <v>0</v>
      </c>
      <c r="AB63" s="5">
        <f>'Data Entry Sheet'!AN63-'Data Entry Sheet'!AO63</f>
        <v>0</v>
      </c>
      <c r="AC63" s="5">
        <f>'Data Entry Sheet'!AP63-'Data Entry Sheet'!AQ63</f>
        <v>0</v>
      </c>
      <c r="AD63" s="5">
        <f>'Data Entry Sheet'!AF63+'Data Entry Sheet'!AJ63+'Data Entry Sheet'!AN63</f>
        <v>0</v>
      </c>
      <c r="AE63" s="5">
        <f>'Data Entry Sheet'!AH63+'Data Entry Sheet'!AL63+'Data Entry Sheet'!AP63</f>
        <v>0</v>
      </c>
      <c r="AF63" s="5">
        <f>'Data Analysis Sheet'!AD63+'Data Analysis Sheet'!AE63</f>
        <v>0</v>
      </c>
      <c r="AG63" s="5">
        <f>'Data Analysis Sheet'!T63+'Data Analysis Sheet'!Z63+'Data Analysis Sheet'!AB63</f>
        <v>0</v>
      </c>
      <c r="AH63" s="5">
        <f>'Data Analysis Sheet'!U63+'Data Entry Sheet'!AM63+'Data Entry Sheet'!AQ63</f>
        <v>0</v>
      </c>
      <c r="AI63" s="5">
        <f>'Data Analysis Sheet'!AG63+'Data Analysis Sheet'!AH63</f>
        <v>0</v>
      </c>
      <c r="AJ63" s="6">
        <f>'Data Entry Sheet'!AW63+'Data Entry Sheet'!AY63</f>
        <v>0</v>
      </c>
      <c r="AK63" s="6">
        <f>COUNTIF('Data Entry Sheet'!AT63:AV63,"&gt;0")</f>
        <v>0</v>
      </c>
      <c r="AL63" s="6">
        <f>'Data Analysis Sheet'!AK63+'Data Analysis Sheet'!V63</f>
        <v>0</v>
      </c>
      <c r="AM63" s="6" t="b">
        <f>AND('Data Analysis Sheet'!AK63&gt;0,'Data Analysis Sheet'!W63)</f>
        <v>0</v>
      </c>
      <c r="AN63" s="6">
        <f>IF(AND('Data Entry Sheet'!AW63='Data Entry Sheet'!AX63,'Data Entry Sheet'!AW63&gt;0),1,0)</f>
        <v>0</v>
      </c>
      <c r="AO63" s="6">
        <f>IF(AND('Data Entry Sheet'!AY63='Data Entry Sheet'!AZ63,'Data Entry Sheet'!AY63&gt;0),1,0)</f>
        <v>0</v>
      </c>
      <c r="AP63" s="6" t="b">
        <f>OR((AND('Data Analysis Sheet'!AN63=1,'Data Analysis Sheet'!AO63=1)),(AND('Data Analysis Sheet'!AN63=1,'Data Entry Sheet'!AY63=0)),(AND('Data Analysis Sheet'!AO63=1,'Data Entry Sheet'!AW63=0)))</f>
        <v>0</v>
      </c>
      <c r="AQ63" s="6">
        <f>IF(AND(('Data Entry Sheet'!AW63+'Data Entry Sheet'!AY63)='Data Entry Sheet'!BA63,('Data Entry Sheet'!AW63+'Data Entry Sheet'!AY63)&gt;0),1,0)</f>
        <v>0</v>
      </c>
      <c r="AR63" s="6">
        <f>COUNTIFS('Data Entry Sheet'!AS63,"&gt;5",'Data Entry Sheet'!BB63,"Yes")</f>
        <v>0</v>
      </c>
      <c r="AS63" s="5">
        <f>IF(AND('Data Entry Sheet'!BF63='Data Entry Sheet'!AW63,'Data Entry Sheet'!AW63&gt;0),1,0)</f>
        <v>0</v>
      </c>
      <c r="AT63" s="5">
        <f>IF(AND('Data Entry Sheet'!BG63='Data Entry Sheet'!AY63,'Data Entry Sheet'!AY63&gt;0),1,0)</f>
        <v>0</v>
      </c>
      <c r="AU63" s="5">
        <f>COUNTIFS('Data Analysis Sheet'!AS63,1,'Data Analysis Sheet'!AT63,1)</f>
        <v>0</v>
      </c>
      <c r="AV63" s="6">
        <f>IF(AND(('Data Entry Sheet'!AW63+'Data Entry Sheet'!AY63)='Data Entry Sheet'!BH63,('Data Entry Sheet'!AW63+'Data Entry Sheet'!AY63)&gt;0),1,0)</f>
        <v>0</v>
      </c>
    </row>
    <row r="64" spans="1:48" x14ac:dyDescent="0.25">
      <c r="A64" s="5">
        <f>COUNTIFS('Data Entry Sheet'!C64,"Male",'Data Entry Sheet'!E64,"Medical")</f>
        <v>0</v>
      </c>
      <c r="B64" s="5">
        <f>COUNTIFS('Data Entry Sheet'!C64,"Male",'Data Entry Sheet'!E64,"Surgical")</f>
        <v>0</v>
      </c>
      <c r="C64" s="22">
        <f>'Data Entry Sheet'!H64-'Data Entry Sheet'!F64</f>
        <v>0</v>
      </c>
      <c r="D64" s="5">
        <f>COUNTIFS('Data Analysis Sheet'!I64,1,'Data Entry Sheet'!T64,"Yes")</f>
        <v>0</v>
      </c>
      <c r="E64" s="52">
        <f>COUNTIFS('Data Entry Sheet'!T64,"Yes",'Data Analysis Sheet'!R64,1)</f>
        <v>0</v>
      </c>
      <c r="F64" s="5">
        <f>COUNTIFS('Data Analysis Sheet'!D64,1,'Data Entry Sheet'!U64,"Yes")</f>
        <v>0</v>
      </c>
      <c r="G64" s="52">
        <f>COUNTIFS('Data Analysis Sheet'!E64,1,'Data Entry Sheet'!U64,"Yes")</f>
        <v>0</v>
      </c>
      <c r="H64" s="5">
        <f>IF(AND('Data Entry Sheet'!V64='Data Entry Sheet'!W64,'Data Entry Sheet'!V64&gt;0),1,0)</f>
        <v>0</v>
      </c>
      <c r="I64" s="5">
        <f>COUNTIFS('Data Analysis Sheet'!H64,1,'Data Entry Sheet'!Q64,"Less than 24 hours")</f>
        <v>0</v>
      </c>
      <c r="J64" s="5">
        <f>IF(AND('Data Entry Sheet'!X64='Data Entry Sheet'!Y64,'Data Entry Sheet'!X64&gt;0),1,0)</f>
        <v>0</v>
      </c>
      <c r="K64" s="5">
        <f>COUNTIFS('Data Analysis Sheet'!J64,1,'Data Entry Sheet'!Q64,"Less than 24 hours")</f>
        <v>0</v>
      </c>
      <c r="L64" s="52">
        <f>IF(OR('Data Entry Sheet'!X64=0,'Data Analysis Sheet'!K64=1),1,0)</f>
        <v>1</v>
      </c>
      <c r="M64" s="5">
        <f>IF(AND('Data Entry Sheet'!Z64='Data Entry Sheet'!AA64,'Data Entry Sheet'!Z64&gt;0),1,0)</f>
        <v>0</v>
      </c>
      <c r="N64" s="5">
        <f>COUNTIFS('Data Analysis Sheet'!M64,1,'Data Entry Sheet'!Q64,"Less than 24 hours")</f>
        <v>0</v>
      </c>
      <c r="O64" s="52">
        <f>IF(OR('Data Entry Sheet'!Z64=0,'Data Analysis Sheet'!N64=1),1,0)</f>
        <v>1</v>
      </c>
      <c r="P64" s="5">
        <f>COUNTIFS('Data Analysis Sheet'!F64,1,'Data Entry Sheet'!AC64,"yes")</f>
        <v>0</v>
      </c>
      <c r="Q64" s="52">
        <f>COUNTIFS('Data Analysis Sheet'!G64,1,'Data Entry Sheet'!AC64,"yes")</f>
        <v>0</v>
      </c>
      <c r="R64" s="50">
        <f>COUNTIFS('Data Analysis Sheet'!O64,1,'Data Analysis Sheet'!L64,1,'Data Analysis Sheet'!I64,1)</f>
        <v>0</v>
      </c>
      <c r="S64" s="5">
        <f>'Data Analysis Sheet'!I64+'Data Analysis Sheet'!K64+'Data Analysis Sheet'!N64</f>
        <v>0</v>
      </c>
      <c r="T64" s="5">
        <f>'Data Entry Sheet'!AF64-'Data Entry Sheet'!AG64</f>
        <v>0</v>
      </c>
      <c r="U64" s="5">
        <f>'Data Entry Sheet'!AH64-'Data Entry Sheet'!AI64</f>
        <v>0</v>
      </c>
      <c r="V64" s="5">
        <f>'Data Entry Sheet'!AF64+'Data Entry Sheet'!AH64</f>
        <v>0</v>
      </c>
      <c r="W64" s="5">
        <f>'Data Analysis Sheet'!T64+'Data Analysis Sheet'!U64</f>
        <v>0</v>
      </c>
      <c r="X64" s="5">
        <f>'Data Entry Sheet'!V64-'Data Entry Sheet'!W64</f>
        <v>0</v>
      </c>
      <c r="Y64" s="5">
        <f>COUNTIFS('Data Analysis Sheet'!W64,0,'Data Analysis Sheet'!X64,"&gt;0")</f>
        <v>0</v>
      </c>
      <c r="Z64" s="5">
        <f>'Data Entry Sheet'!AJ64-'Data Entry Sheet'!AK64</f>
        <v>0</v>
      </c>
      <c r="AA64" s="5">
        <f>'Data Entry Sheet'!AL64-'Data Entry Sheet'!AM64</f>
        <v>0</v>
      </c>
      <c r="AB64" s="5">
        <f>'Data Entry Sheet'!AN64-'Data Entry Sheet'!AO64</f>
        <v>0</v>
      </c>
      <c r="AC64" s="5">
        <f>'Data Entry Sheet'!AP64-'Data Entry Sheet'!AQ64</f>
        <v>0</v>
      </c>
      <c r="AD64" s="5">
        <f>'Data Entry Sheet'!AF64+'Data Entry Sheet'!AJ64+'Data Entry Sheet'!AN64</f>
        <v>0</v>
      </c>
      <c r="AE64" s="5">
        <f>'Data Entry Sheet'!AH64+'Data Entry Sheet'!AL64+'Data Entry Sheet'!AP64</f>
        <v>0</v>
      </c>
      <c r="AF64" s="5">
        <f>'Data Analysis Sheet'!AD64+'Data Analysis Sheet'!AE64</f>
        <v>0</v>
      </c>
      <c r="AG64" s="5">
        <f>'Data Analysis Sheet'!T64+'Data Analysis Sheet'!Z64+'Data Analysis Sheet'!AB64</f>
        <v>0</v>
      </c>
      <c r="AH64" s="5">
        <f>'Data Analysis Sheet'!U64+'Data Entry Sheet'!AM64+'Data Entry Sheet'!AQ64</f>
        <v>0</v>
      </c>
      <c r="AI64" s="5">
        <f>'Data Analysis Sheet'!AG64+'Data Analysis Sheet'!AH64</f>
        <v>0</v>
      </c>
      <c r="AJ64" s="6">
        <f>'Data Entry Sheet'!AW64+'Data Entry Sheet'!AY64</f>
        <v>0</v>
      </c>
      <c r="AK64" s="6">
        <f>COUNTIF('Data Entry Sheet'!AT64:AV64,"&gt;0")</f>
        <v>0</v>
      </c>
      <c r="AL64" s="6">
        <f>'Data Analysis Sheet'!AK64+'Data Analysis Sheet'!V64</f>
        <v>0</v>
      </c>
      <c r="AM64" s="6" t="b">
        <f>AND('Data Analysis Sheet'!AK64&gt;0,'Data Analysis Sheet'!W64)</f>
        <v>0</v>
      </c>
      <c r="AN64" s="6">
        <f>IF(AND('Data Entry Sheet'!AW64='Data Entry Sheet'!AX64,'Data Entry Sheet'!AW64&gt;0),1,0)</f>
        <v>0</v>
      </c>
      <c r="AO64" s="6">
        <f>IF(AND('Data Entry Sheet'!AY64='Data Entry Sheet'!AZ64,'Data Entry Sheet'!AY64&gt;0),1,0)</f>
        <v>0</v>
      </c>
      <c r="AP64" s="6" t="b">
        <f>OR((AND('Data Analysis Sheet'!AN64=1,'Data Analysis Sheet'!AO64=1)),(AND('Data Analysis Sheet'!AN64=1,'Data Entry Sheet'!AY64=0)),(AND('Data Analysis Sheet'!AO64=1,'Data Entry Sheet'!AW64=0)))</f>
        <v>0</v>
      </c>
      <c r="AQ64" s="6">
        <f>IF(AND(('Data Entry Sheet'!AW64+'Data Entry Sheet'!AY64)='Data Entry Sheet'!BA64,('Data Entry Sheet'!AW64+'Data Entry Sheet'!AY64)&gt;0),1,0)</f>
        <v>0</v>
      </c>
      <c r="AR64" s="6">
        <f>COUNTIFS('Data Entry Sheet'!AS64,"&gt;5",'Data Entry Sheet'!BB64,"Yes")</f>
        <v>0</v>
      </c>
      <c r="AS64" s="5">
        <f>IF(AND('Data Entry Sheet'!BF64='Data Entry Sheet'!AW64,'Data Entry Sheet'!AW64&gt;0),1,0)</f>
        <v>0</v>
      </c>
      <c r="AT64" s="5">
        <f>IF(AND('Data Entry Sheet'!BG64='Data Entry Sheet'!AY64,'Data Entry Sheet'!AY64&gt;0),1,0)</f>
        <v>0</v>
      </c>
      <c r="AU64" s="5">
        <f>COUNTIFS('Data Analysis Sheet'!AS64,1,'Data Analysis Sheet'!AT64,1)</f>
        <v>0</v>
      </c>
      <c r="AV64" s="6">
        <f>IF(AND(('Data Entry Sheet'!AW64+'Data Entry Sheet'!AY64)='Data Entry Sheet'!BH64,('Data Entry Sheet'!AW64+'Data Entry Sheet'!AY64)&gt;0),1,0)</f>
        <v>0</v>
      </c>
    </row>
    <row r="65" spans="1:48" x14ac:dyDescent="0.25">
      <c r="A65" s="5">
        <f>COUNTIFS('Data Entry Sheet'!C65,"Male",'Data Entry Sheet'!E65,"Medical")</f>
        <v>0</v>
      </c>
      <c r="B65" s="5">
        <f>COUNTIFS('Data Entry Sheet'!C65,"Male",'Data Entry Sheet'!E65,"Surgical")</f>
        <v>0</v>
      </c>
      <c r="C65" s="22">
        <f>'Data Entry Sheet'!H65-'Data Entry Sheet'!F65</f>
        <v>0</v>
      </c>
      <c r="D65" s="5">
        <f>COUNTIFS('Data Analysis Sheet'!I65,1,'Data Entry Sheet'!T65,"Yes")</f>
        <v>0</v>
      </c>
      <c r="E65" s="52">
        <f>COUNTIFS('Data Entry Sheet'!T65,"Yes",'Data Analysis Sheet'!R65,1)</f>
        <v>0</v>
      </c>
      <c r="F65" s="5">
        <f>COUNTIFS('Data Analysis Sheet'!D65,1,'Data Entry Sheet'!U65,"Yes")</f>
        <v>0</v>
      </c>
      <c r="G65" s="52">
        <f>COUNTIFS('Data Analysis Sheet'!E65,1,'Data Entry Sheet'!U65,"Yes")</f>
        <v>0</v>
      </c>
      <c r="H65" s="5">
        <f>IF(AND('Data Entry Sheet'!V65='Data Entry Sheet'!W65,'Data Entry Sheet'!V65&gt;0),1,0)</f>
        <v>0</v>
      </c>
      <c r="I65" s="5">
        <f>COUNTIFS('Data Analysis Sheet'!H65,1,'Data Entry Sheet'!Q65,"Less than 24 hours")</f>
        <v>0</v>
      </c>
      <c r="J65" s="5">
        <f>IF(AND('Data Entry Sheet'!X65='Data Entry Sheet'!Y65,'Data Entry Sheet'!X65&gt;0),1,0)</f>
        <v>0</v>
      </c>
      <c r="K65" s="5">
        <f>COUNTIFS('Data Analysis Sheet'!J65,1,'Data Entry Sheet'!Q65,"Less than 24 hours")</f>
        <v>0</v>
      </c>
      <c r="L65" s="52">
        <f>IF(OR('Data Entry Sheet'!X65=0,'Data Analysis Sheet'!K65=1),1,0)</f>
        <v>1</v>
      </c>
      <c r="M65" s="5">
        <f>IF(AND('Data Entry Sheet'!Z65='Data Entry Sheet'!AA65,'Data Entry Sheet'!Z65&gt;0),1,0)</f>
        <v>0</v>
      </c>
      <c r="N65" s="5">
        <f>COUNTIFS('Data Analysis Sheet'!M65,1,'Data Entry Sheet'!Q65,"Less than 24 hours")</f>
        <v>0</v>
      </c>
      <c r="O65" s="52">
        <f>IF(OR('Data Entry Sheet'!Z65=0,'Data Analysis Sheet'!N65=1),1,0)</f>
        <v>1</v>
      </c>
      <c r="P65" s="5">
        <f>COUNTIFS('Data Analysis Sheet'!F65,1,'Data Entry Sheet'!AC65,"yes")</f>
        <v>0</v>
      </c>
      <c r="Q65" s="52">
        <f>COUNTIFS('Data Analysis Sheet'!G65,1,'Data Entry Sheet'!AC65,"yes")</f>
        <v>0</v>
      </c>
      <c r="R65" s="50">
        <f>COUNTIFS('Data Analysis Sheet'!O65,1,'Data Analysis Sheet'!L65,1,'Data Analysis Sheet'!I65,1)</f>
        <v>0</v>
      </c>
      <c r="S65" s="5">
        <f>'Data Analysis Sheet'!I65+'Data Analysis Sheet'!K65+'Data Analysis Sheet'!N65</f>
        <v>0</v>
      </c>
      <c r="T65" s="5">
        <f>'Data Entry Sheet'!AF65-'Data Entry Sheet'!AG65</f>
        <v>0</v>
      </c>
      <c r="U65" s="5">
        <f>'Data Entry Sheet'!AH65-'Data Entry Sheet'!AI65</f>
        <v>0</v>
      </c>
      <c r="V65" s="5">
        <f>'Data Entry Sheet'!AF65+'Data Entry Sheet'!AH65</f>
        <v>0</v>
      </c>
      <c r="W65" s="5">
        <f>'Data Analysis Sheet'!T65+'Data Analysis Sheet'!U65</f>
        <v>0</v>
      </c>
      <c r="X65" s="5">
        <f>'Data Entry Sheet'!V65-'Data Entry Sheet'!W65</f>
        <v>0</v>
      </c>
      <c r="Y65" s="5">
        <f>COUNTIFS('Data Analysis Sheet'!W65,0,'Data Analysis Sheet'!X65,"&gt;0")</f>
        <v>0</v>
      </c>
      <c r="Z65" s="5">
        <f>'Data Entry Sheet'!AJ65-'Data Entry Sheet'!AK65</f>
        <v>0</v>
      </c>
      <c r="AA65" s="5">
        <f>'Data Entry Sheet'!AL65-'Data Entry Sheet'!AM65</f>
        <v>0</v>
      </c>
      <c r="AB65" s="5">
        <f>'Data Entry Sheet'!AN65-'Data Entry Sheet'!AO65</f>
        <v>0</v>
      </c>
      <c r="AC65" s="5">
        <f>'Data Entry Sheet'!AP65-'Data Entry Sheet'!AQ65</f>
        <v>0</v>
      </c>
      <c r="AD65" s="5">
        <f>'Data Entry Sheet'!AF65+'Data Entry Sheet'!AJ65+'Data Entry Sheet'!AN65</f>
        <v>0</v>
      </c>
      <c r="AE65" s="5">
        <f>'Data Entry Sheet'!AH65+'Data Entry Sheet'!AL65+'Data Entry Sheet'!AP65</f>
        <v>0</v>
      </c>
      <c r="AF65" s="5">
        <f>'Data Analysis Sheet'!AD65+'Data Analysis Sheet'!AE65</f>
        <v>0</v>
      </c>
      <c r="AG65" s="5">
        <f>'Data Analysis Sheet'!T65+'Data Analysis Sheet'!Z65+'Data Analysis Sheet'!AB65</f>
        <v>0</v>
      </c>
      <c r="AH65" s="5">
        <f>'Data Analysis Sheet'!U65+'Data Entry Sheet'!AM65+'Data Entry Sheet'!AQ65</f>
        <v>0</v>
      </c>
      <c r="AI65" s="5">
        <f>'Data Analysis Sheet'!AG65+'Data Analysis Sheet'!AH65</f>
        <v>0</v>
      </c>
      <c r="AJ65" s="6">
        <f>'Data Entry Sheet'!AW65+'Data Entry Sheet'!AY65</f>
        <v>0</v>
      </c>
      <c r="AK65" s="6">
        <f>COUNTIF('Data Entry Sheet'!AT65:AV65,"&gt;0")</f>
        <v>0</v>
      </c>
      <c r="AL65" s="6">
        <f>'Data Analysis Sheet'!AK65+'Data Analysis Sheet'!V65</f>
        <v>0</v>
      </c>
      <c r="AM65" s="6" t="b">
        <f>AND('Data Analysis Sheet'!AK65&gt;0,'Data Analysis Sheet'!W65)</f>
        <v>0</v>
      </c>
      <c r="AN65" s="6">
        <f>IF(AND('Data Entry Sheet'!AW65='Data Entry Sheet'!AX65,'Data Entry Sheet'!AW65&gt;0),1,0)</f>
        <v>0</v>
      </c>
      <c r="AO65" s="6">
        <f>IF(AND('Data Entry Sheet'!AY65='Data Entry Sheet'!AZ65,'Data Entry Sheet'!AY65&gt;0),1,0)</f>
        <v>0</v>
      </c>
      <c r="AP65" s="6" t="b">
        <f>OR((AND('Data Analysis Sheet'!AN65=1,'Data Analysis Sheet'!AO65=1)),(AND('Data Analysis Sheet'!AN65=1,'Data Entry Sheet'!AY65=0)),(AND('Data Analysis Sheet'!AO65=1,'Data Entry Sheet'!AW65=0)))</f>
        <v>0</v>
      </c>
      <c r="AQ65" s="6">
        <f>IF(AND(('Data Entry Sheet'!AW65+'Data Entry Sheet'!AY65)='Data Entry Sheet'!BA65,('Data Entry Sheet'!AW65+'Data Entry Sheet'!AY65)&gt;0),1,0)</f>
        <v>0</v>
      </c>
      <c r="AR65" s="6">
        <f>COUNTIFS('Data Entry Sheet'!AS65,"&gt;5",'Data Entry Sheet'!BB65,"Yes")</f>
        <v>0</v>
      </c>
      <c r="AS65" s="5">
        <f>IF(AND('Data Entry Sheet'!BF65='Data Entry Sheet'!AW65,'Data Entry Sheet'!AW65&gt;0),1,0)</f>
        <v>0</v>
      </c>
      <c r="AT65" s="5">
        <f>IF(AND('Data Entry Sheet'!BG65='Data Entry Sheet'!AY65,'Data Entry Sheet'!AY65&gt;0),1,0)</f>
        <v>0</v>
      </c>
      <c r="AU65" s="5">
        <f>COUNTIFS('Data Analysis Sheet'!AS65,1,'Data Analysis Sheet'!AT65,1)</f>
        <v>0</v>
      </c>
      <c r="AV65" s="6">
        <f>IF(AND(('Data Entry Sheet'!AW65+'Data Entry Sheet'!AY65)='Data Entry Sheet'!BH65,('Data Entry Sheet'!AW65+'Data Entry Sheet'!AY65)&gt;0),1,0)</f>
        <v>0</v>
      </c>
    </row>
    <row r="66" spans="1:48" x14ac:dyDescent="0.25">
      <c r="A66" s="5">
        <f>COUNTIFS('Data Entry Sheet'!C66,"Male",'Data Entry Sheet'!E66,"Medical")</f>
        <v>0</v>
      </c>
      <c r="B66" s="5">
        <f>COUNTIFS('Data Entry Sheet'!C66,"Male",'Data Entry Sheet'!E66,"Surgical")</f>
        <v>0</v>
      </c>
      <c r="C66" s="22">
        <f>'Data Entry Sheet'!H66-'Data Entry Sheet'!F66</f>
        <v>0</v>
      </c>
      <c r="D66" s="5">
        <f>COUNTIFS('Data Analysis Sheet'!I66,1,'Data Entry Sheet'!T66,"Yes")</f>
        <v>0</v>
      </c>
      <c r="E66" s="52">
        <f>COUNTIFS('Data Entry Sheet'!T66,"Yes",'Data Analysis Sheet'!R66,1)</f>
        <v>0</v>
      </c>
      <c r="F66" s="5">
        <f>COUNTIFS('Data Analysis Sheet'!D66,1,'Data Entry Sheet'!U66,"Yes")</f>
        <v>0</v>
      </c>
      <c r="G66" s="52">
        <f>COUNTIFS('Data Analysis Sheet'!E66,1,'Data Entry Sheet'!U66,"Yes")</f>
        <v>0</v>
      </c>
      <c r="H66" s="5">
        <f>IF(AND('Data Entry Sheet'!V66='Data Entry Sheet'!W66,'Data Entry Sheet'!V66&gt;0),1,0)</f>
        <v>0</v>
      </c>
      <c r="I66" s="5">
        <f>COUNTIFS('Data Analysis Sheet'!H66,1,'Data Entry Sheet'!Q66,"Less than 24 hours")</f>
        <v>0</v>
      </c>
      <c r="J66" s="5">
        <f>IF(AND('Data Entry Sheet'!X66='Data Entry Sheet'!Y66,'Data Entry Sheet'!X66&gt;0),1,0)</f>
        <v>0</v>
      </c>
      <c r="K66" s="5">
        <f>COUNTIFS('Data Analysis Sheet'!J66,1,'Data Entry Sheet'!Q66,"Less than 24 hours")</f>
        <v>0</v>
      </c>
      <c r="L66" s="52">
        <f>IF(OR('Data Entry Sheet'!X66=0,'Data Analysis Sheet'!K66=1),1,0)</f>
        <v>1</v>
      </c>
      <c r="M66" s="5">
        <f>IF(AND('Data Entry Sheet'!Z66='Data Entry Sheet'!AA66,'Data Entry Sheet'!Z66&gt;0),1,0)</f>
        <v>0</v>
      </c>
      <c r="N66" s="5">
        <f>COUNTIFS('Data Analysis Sheet'!M66,1,'Data Entry Sheet'!Q66,"Less than 24 hours")</f>
        <v>0</v>
      </c>
      <c r="O66" s="52">
        <f>IF(OR('Data Entry Sheet'!Z66=0,'Data Analysis Sheet'!N66=1),1,0)</f>
        <v>1</v>
      </c>
      <c r="P66" s="5">
        <f>COUNTIFS('Data Analysis Sheet'!F66,1,'Data Entry Sheet'!AC66,"yes")</f>
        <v>0</v>
      </c>
      <c r="Q66" s="52">
        <f>COUNTIFS('Data Analysis Sheet'!G66,1,'Data Entry Sheet'!AC66,"yes")</f>
        <v>0</v>
      </c>
      <c r="R66" s="50">
        <f>COUNTIFS('Data Analysis Sheet'!O66,1,'Data Analysis Sheet'!L66,1,'Data Analysis Sheet'!I66,1)</f>
        <v>0</v>
      </c>
      <c r="S66" s="5">
        <f>'Data Analysis Sheet'!I66+'Data Analysis Sheet'!K66+'Data Analysis Sheet'!N66</f>
        <v>0</v>
      </c>
      <c r="T66" s="5">
        <f>'Data Entry Sheet'!AF66-'Data Entry Sheet'!AG66</f>
        <v>0</v>
      </c>
      <c r="U66" s="5">
        <f>'Data Entry Sheet'!AH66-'Data Entry Sheet'!AI66</f>
        <v>0</v>
      </c>
      <c r="V66" s="5">
        <f>'Data Entry Sheet'!AF66+'Data Entry Sheet'!AH66</f>
        <v>0</v>
      </c>
      <c r="W66" s="5">
        <f>'Data Analysis Sheet'!T66+'Data Analysis Sheet'!U66</f>
        <v>0</v>
      </c>
      <c r="X66" s="5">
        <f>'Data Entry Sheet'!V66-'Data Entry Sheet'!W66</f>
        <v>0</v>
      </c>
      <c r="Y66" s="5">
        <f>COUNTIFS('Data Analysis Sheet'!W66,0,'Data Analysis Sheet'!X66,"&gt;0")</f>
        <v>0</v>
      </c>
      <c r="Z66" s="5">
        <f>'Data Entry Sheet'!AJ66-'Data Entry Sheet'!AK66</f>
        <v>0</v>
      </c>
      <c r="AA66" s="5">
        <f>'Data Entry Sheet'!AL66-'Data Entry Sheet'!AM66</f>
        <v>0</v>
      </c>
      <c r="AB66" s="5">
        <f>'Data Entry Sheet'!AN66-'Data Entry Sheet'!AO66</f>
        <v>0</v>
      </c>
      <c r="AC66" s="5">
        <f>'Data Entry Sheet'!AP66-'Data Entry Sheet'!AQ66</f>
        <v>0</v>
      </c>
      <c r="AD66" s="5">
        <f>'Data Entry Sheet'!AF66+'Data Entry Sheet'!AJ66+'Data Entry Sheet'!AN66</f>
        <v>0</v>
      </c>
      <c r="AE66" s="5">
        <f>'Data Entry Sheet'!AH66+'Data Entry Sheet'!AL66+'Data Entry Sheet'!AP66</f>
        <v>0</v>
      </c>
      <c r="AF66" s="5">
        <f>'Data Analysis Sheet'!AD66+'Data Analysis Sheet'!AE66</f>
        <v>0</v>
      </c>
      <c r="AG66" s="5">
        <f>'Data Analysis Sheet'!T66+'Data Analysis Sheet'!Z66+'Data Analysis Sheet'!AB66</f>
        <v>0</v>
      </c>
      <c r="AH66" s="5">
        <f>'Data Analysis Sheet'!U66+'Data Entry Sheet'!AM66+'Data Entry Sheet'!AQ66</f>
        <v>0</v>
      </c>
      <c r="AI66" s="5">
        <f>'Data Analysis Sheet'!AG66+'Data Analysis Sheet'!AH66</f>
        <v>0</v>
      </c>
      <c r="AJ66" s="6">
        <f>'Data Entry Sheet'!AW66+'Data Entry Sheet'!AY66</f>
        <v>0</v>
      </c>
      <c r="AK66" s="6">
        <f>COUNTIF('Data Entry Sheet'!AT66:AV66,"&gt;0")</f>
        <v>0</v>
      </c>
      <c r="AL66" s="6">
        <f>'Data Analysis Sheet'!AK66+'Data Analysis Sheet'!V66</f>
        <v>0</v>
      </c>
      <c r="AM66" s="6" t="b">
        <f>AND('Data Analysis Sheet'!AK66&gt;0,'Data Analysis Sheet'!W66)</f>
        <v>0</v>
      </c>
      <c r="AN66" s="6">
        <f>IF(AND('Data Entry Sheet'!AW66='Data Entry Sheet'!AX66,'Data Entry Sheet'!AW66&gt;0),1,0)</f>
        <v>0</v>
      </c>
      <c r="AO66" s="6">
        <f>IF(AND('Data Entry Sheet'!AY66='Data Entry Sheet'!AZ66,'Data Entry Sheet'!AY66&gt;0),1,0)</f>
        <v>0</v>
      </c>
      <c r="AP66" s="6" t="b">
        <f>OR((AND('Data Analysis Sheet'!AN66=1,'Data Analysis Sheet'!AO66=1)),(AND('Data Analysis Sheet'!AN66=1,'Data Entry Sheet'!AY66=0)),(AND('Data Analysis Sheet'!AO66=1,'Data Entry Sheet'!AW66=0)))</f>
        <v>0</v>
      </c>
      <c r="AQ66" s="6">
        <f>IF(AND(('Data Entry Sheet'!AW66+'Data Entry Sheet'!AY66)='Data Entry Sheet'!BA66,('Data Entry Sheet'!AW66+'Data Entry Sheet'!AY66)&gt;0),1,0)</f>
        <v>0</v>
      </c>
      <c r="AR66" s="6">
        <f>COUNTIFS('Data Entry Sheet'!AS66,"&gt;5",'Data Entry Sheet'!BB66,"Yes")</f>
        <v>0</v>
      </c>
      <c r="AS66" s="5">
        <f>IF(AND('Data Entry Sheet'!BF66='Data Entry Sheet'!AW66,'Data Entry Sheet'!AW66&gt;0),1,0)</f>
        <v>0</v>
      </c>
      <c r="AT66" s="5">
        <f>IF(AND('Data Entry Sheet'!BG66='Data Entry Sheet'!AY66,'Data Entry Sheet'!AY66&gt;0),1,0)</f>
        <v>0</v>
      </c>
      <c r="AU66" s="5">
        <f>COUNTIFS('Data Analysis Sheet'!AS66,1,'Data Analysis Sheet'!AT66,1)</f>
        <v>0</v>
      </c>
      <c r="AV66" s="6">
        <f>IF(AND(('Data Entry Sheet'!AW66+'Data Entry Sheet'!AY66)='Data Entry Sheet'!BH66,('Data Entry Sheet'!AW66+'Data Entry Sheet'!AY66)&gt;0),1,0)</f>
        <v>0</v>
      </c>
    </row>
    <row r="67" spans="1:48" x14ac:dyDescent="0.25">
      <c r="A67" s="5">
        <f>COUNTIFS('Data Entry Sheet'!C67,"Male",'Data Entry Sheet'!E67,"Medical")</f>
        <v>0</v>
      </c>
      <c r="B67" s="5">
        <f>COUNTIFS('Data Entry Sheet'!C67,"Male",'Data Entry Sheet'!E67,"Surgical")</f>
        <v>0</v>
      </c>
      <c r="C67" s="22">
        <f>'Data Entry Sheet'!H67-'Data Entry Sheet'!F67</f>
        <v>0</v>
      </c>
      <c r="D67" s="5">
        <f>COUNTIFS('Data Analysis Sheet'!I67,1,'Data Entry Sheet'!T67,"Yes")</f>
        <v>0</v>
      </c>
      <c r="E67" s="52">
        <f>COUNTIFS('Data Entry Sheet'!T67,"Yes",'Data Analysis Sheet'!R67,1)</f>
        <v>0</v>
      </c>
      <c r="F67" s="5">
        <f>COUNTIFS('Data Analysis Sheet'!D67,1,'Data Entry Sheet'!U67,"Yes")</f>
        <v>0</v>
      </c>
      <c r="G67" s="52">
        <f>COUNTIFS('Data Analysis Sheet'!E67,1,'Data Entry Sheet'!U67,"Yes")</f>
        <v>0</v>
      </c>
      <c r="H67" s="5">
        <f>IF(AND('Data Entry Sheet'!V67='Data Entry Sheet'!W67,'Data Entry Sheet'!V67&gt;0),1,0)</f>
        <v>0</v>
      </c>
      <c r="I67" s="5">
        <f>COUNTIFS('Data Analysis Sheet'!H67,1,'Data Entry Sheet'!Q67,"Less than 24 hours")</f>
        <v>0</v>
      </c>
      <c r="J67" s="5">
        <f>IF(AND('Data Entry Sheet'!X67='Data Entry Sheet'!Y67,'Data Entry Sheet'!X67&gt;0),1,0)</f>
        <v>0</v>
      </c>
      <c r="K67" s="5">
        <f>COUNTIFS('Data Analysis Sheet'!J67,1,'Data Entry Sheet'!Q67,"Less than 24 hours")</f>
        <v>0</v>
      </c>
      <c r="L67" s="52">
        <f>IF(OR('Data Entry Sheet'!X67=0,'Data Analysis Sheet'!K67=1),1,0)</f>
        <v>1</v>
      </c>
      <c r="M67" s="5">
        <f>IF(AND('Data Entry Sheet'!Z67='Data Entry Sheet'!AA67,'Data Entry Sheet'!Z67&gt;0),1,0)</f>
        <v>0</v>
      </c>
      <c r="N67" s="5">
        <f>COUNTIFS('Data Analysis Sheet'!M67,1,'Data Entry Sheet'!Q67,"Less than 24 hours")</f>
        <v>0</v>
      </c>
      <c r="O67" s="52">
        <f>IF(OR('Data Entry Sheet'!Z67=0,'Data Analysis Sheet'!N67=1),1,0)</f>
        <v>1</v>
      </c>
      <c r="P67" s="5">
        <f>COUNTIFS('Data Analysis Sheet'!F67,1,'Data Entry Sheet'!AC67,"yes")</f>
        <v>0</v>
      </c>
      <c r="Q67" s="52">
        <f>COUNTIFS('Data Analysis Sheet'!G67,1,'Data Entry Sheet'!AC67,"yes")</f>
        <v>0</v>
      </c>
      <c r="R67" s="50">
        <f>COUNTIFS('Data Analysis Sheet'!O67,1,'Data Analysis Sheet'!L67,1,'Data Analysis Sheet'!I67,1)</f>
        <v>0</v>
      </c>
      <c r="S67" s="5">
        <f>'Data Analysis Sheet'!I67+'Data Analysis Sheet'!K67+'Data Analysis Sheet'!N67</f>
        <v>0</v>
      </c>
      <c r="T67" s="5">
        <f>'Data Entry Sheet'!AF67-'Data Entry Sheet'!AG67</f>
        <v>0</v>
      </c>
      <c r="U67" s="5">
        <f>'Data Entry Sheet'!AH67-'Data Entry Sheet'!AI67</f>
        <v>0</v>
      </c>
      <c r="V67" s="5">
        <f>'Data Entry Sheet'!AF67+'Data Entry Sheet'!AH67</f>
        <v>0</v>
      </c>
      <c r="W67" s="5">
        <f>'Data Analysis Sheet'!T67+'Data Analysis Sheet'!U67</f>
        <v>0</v>
      </c>
      <c r="X67" s="5">
        <f>'Data Entry Sheet'!V67-'Data Entry Sheet'!W67</f>
        <v>0</v>
      </c>
      <c r="Y67" s="5">
        <f>COUNTIFS('Data Analysis Sheet'!W67,0,'Data Analysis Sheet'!X67,"&gt;0")</f>
        <v>0</v>
      </c>
      <c r="Z67" s="5">
        <f>'Data Entry Sheet'!AJ67-'Data Entry Sheet'!AK67</f>
        <v>0</v>
      </c>
      <c r="AA67" s="5">
        <f>'Data Entry Sheet'!AL67-'Data Entry Sheet'!AM67</f>
        <v>0</v>
      </c>
      <c r="AB67" s="5">
        <f>'Data Entry Sheet'!AN67-'Data Entry Sheet'!AO67</f>
        <v>0</v>
      </c>
      <c r="AC67" s="5">
        <f>'Data Entry Sheet'!AP67-'Data Entry Sheet'!AQ67</f>
        <v>0</v>
      </c>
      <c r="AD67" s="5">
        <f>'Data Entry Sheet'!AF67+'Data Entry Sheet'!AJ67+'Data Entry Sheet'!AN67</f>
        <v>0</v>
      </c>
      <c r="AE67" s="5">
        <f>'Data Entry Sheet'!AH67+'Data Entry Sheet'!AL67+'Data Entry Sheet'!AP67</f>
        <v>0</v>
      </c>
      <c r="AF67" s="5">
        <f>'Data Analysis Sheet'!AD67+'Data Analysis Sheet'!AE67</f>
        <v>0</v>
      </c>
      <c r="AG67" s="5">
        <f>'Data Analysis Sheet'!T67+'Data Analysis Sheet'!Z67+'Data Analysis Sheet'!AB67</f>
        <v>0</v>
      </c>
      <c r="AH67" s="5">
        <f>'Data Analysis Sheet'!U67+'Data Entry Sheet'!AM67+'Data Entry Sheet'!AQ67</f>
        <v>0</v>
      </c>
      <c r="AI67" s="5">
        <f>'Data Analysis Sheet'!AG67+'Data Analysis Sheet'!AH67</f>
        <v>0</v>
      </c>
      <c r="AJ67" s="6">
        <f>'Data Entry Sheet'!AW67+'Data Entry Sheet'!AY67</f>
        <v>0</v>
      </c>
      <c r="AK67" s="6">
        <f>COUNTIF('Data Entry Sheet'!AT67:AV67,"&gt;0")</f>
        <v>0</v>
      </c>
      <c r="AL67" s="6">
        <f>'Data Analysis Sheet'!AK67+'Data Analysis Sheet'!V67</f>
        <v>0</v>
      </c>
      <c r="AM67" s="6" t="b">
        <f>AND('Data Analysis Sheet'!AK67&gt;0,'Data Analysis Sheet'!W67)</f>
        <v>0</v>
      </c>
      <c r="AN67" s="6">
        <f>IF(AND('Data Entry Sheet'!AW67='Data Entry Sheet'!AX67,'Data Entry Sheet'!AW67&gt;0),1,0)</f>
        <v>0</v>
      </c>
      <c r="AO67" s="6">
        <f>IF(AND('Data Entry Sheet'!AY67='Data Entry Sheet'!AZ67,'Data Entry Sheet'!AY67&gt;0),1,0)</f>
        <v>0</v>
      </c>
      <c r="AP67" s="6" t="b">
        <f>OR((AND('Data Analysis Sheet'!AN67=1,'Data Analysis Sheet'!AO67=1)),(AND('Data Analysis Sheet'!AN67=1,'Data Entry Sheet'!AY67=0)),(AND('Data Analysis Sheet'!AO67=1,'Data Entry Sheet'!AW67=0)))</f>
        <v>0</v>
      </c>
      <c r="AQ67" s="6">
        <f>IF(AND(('Data Entry Sheet'!AW67+'Data Entry Sheet'!AY67)='Data Entry Sheet'!BA67,('Data Entry Sheet'!AW67+'Data Entry Sheet'!AY67)&gt;0),1,0)</f>
        <v>0</v>
      </c>
      <c r="AR67" s="6">
        <f>COUNTIFS('Data Entry Sheet'!AS67,"&gt;5",'Data Entry Sheet'!BB67,"Yes")</f>
        <v>0</v>
      </c>
      <c r="AS67" s="5">
        <f>IF(AND('Data Entry Sheet'!BF67='Data Entry Sheet'!AW67,'Data Entry Sheet'!AW67&gt;0),1,0)</f>
        <v>0</v>
      </c>
      <c r="AT67" s="5">
        <f>IF(AND('Data Entry Sheet'!BG67='Data Entry Sheet'!AY67,'Data Entry Sheet'!AY67&gt;0),1,0)</f>
        <v>0</v>
      </c>
      <c r="AU67" s="5">
        <f>COUNTIFS('Data Analysis Sheet'!AS67,1,'Data Analysis Sheet'!AT67,1)</f>
        <v>0</v>
      </c>
      <c r="AV67" s="6">
        <f>IF(AND(('Data Entry Sheet'!AW67+'Data Entry Sheet'!AY67)='Data Entry Sheet'!BH67,('Data Entry Sheet'!AW67+'Data Entry Sheet'!AY67)&gt;0),1,0)</f>
        <v>0</v>
      </c>
    </row>
    <row r="68" spans="1:48" x14ac:dyDescent="0.25">
      <c r="A68" s="5">
        <f>COUNTIFS('Data Entry Sheet'!C68,"Male",'Data Entry Sheet'!E68,"Medical")</f>
        <v>0</v>
      </c>
      <c r="B68" s="5">
        <f>COUNTIFS('Data Entry Sheet'!C68,"Male",'Data Entry Sheet'!E68,"Surgical")</f>
        <v>0</v>
      </c>
      <c r="C68" s="22">
        <f>'Data Entry Sheet'!H68-'Data Entry Sheet'!F68</f>
        <v>0</v>
      </c>
      <c r="D68" s="5">
        <f>COUNTIFS('Data Analysis Sheet'!I68,1,'Data Entry Sheet'!T68,"Yes")</f>
        <v>0</v>
      </c>
      <c r="E68" s="52">
        <f>COUNTIFS('Data Entry Sheet'!T68,"Yes",'Data Analysis Sheet'!R68,1)</f>
        <v>0</v>
      </c>
      <c r="F68" s="5">
        <f>COUNTIFS('Data Analysis Sheet'!D68,1,'Data Entry Sheet'!U68,"Yes")</f>
        <v>0</v>
      </c>
      <c r="G68" s="52">
        <f>COUNTIFS('Data Analysis Sheet'!E68,1,'Data Entry Sheet'!U68,"Yes")</f>
        <v>0</v>
      </c>
      <c r="H68" s="5">
        <f>IF(AND('Data Entry Sheet'!V68='Data Entry Sheet'!W68,'Data Entry Sheet'!V68&gt;0),1,0)</f>
        <v>0</v>
      </c>
      <c r="I68" s="5">
        <f>COUNTIFS('Data Analysis Sheet'!H68,1,'Data Entry Sheet'!Q68,"Less than 24 hours")</f>
        <v>0</v>
      </c>
      <c r="J68" s="5">
        <f>IF(AND('Data Entry Sheet'!X68='Data Entry Sheet'!Y68,'Data Entry Sheet'!X68&gt;0),1,0)</f>
        <v>0</v>
      </c>
      <c r="K68" s="5">
        <f>COUNTIFS('Data Analysis Sheet'!J68,1,'Data Entry Sheet'!Q68,"Less than 24 hours")</f>
        <v>0</v>
      </c>
      <c r="L68" s="52">
        <f>IF(OR('Data Entry Sheet'!X68=0,'Data Analysis Sheet'!K68=1),1,0)</f>
        <v>1</v>
      </c>
      <c r="M68" s="5">
        <f>IF(AND('Data Entry Sheet'!Z68='Data Entry Sheet'!AA68,'Data Entry Sheet'!Z68&gt;0),1,0)</f>
        <v>0</v>
      </c>
      <c r="N68" s="5">
        <f>COUNTIFS('Data Analysis Sheet'!M68,1,'Data Entry Sheet'!Q68,"Less than 24 hours")</f>
        <v>0</v>
      </c>
      <c r="O68" s="52">
        <f>IF(OR('Data Entry Sheet'!Z68=0,'Data Analysis Sheet'!N68=1),1,0)</f>
        <v>1</v>
      </c>
      <c r="P68" s="5">
        <f>COUNTIFS('Data Analysis Sheet'!F68,1,'Data Entry Sheet'!AC68,"yes")</f>
        <v>0</v>
      </c>
      <c r="Q68" s="52">
        <f>COUNTIFS('Data Analysis Sheet'!G68,1,'Data Entry Sheet'!AC68,"yes")</f>
        <v>0</v>
      </c>
      <c r="R68" s="50">
        <f>COUNTIFS('Data Analysis Sheet'!O68,1,'Data Analysis Sheet'!L68,1,'Data Analysis Sheet'!I68,1)</f>
        <v>0</v>
      </c>
      <c r="S68" s="5">
        <f>'Data Analysis Sheet'!I68+'Data Analysis Sheet'!K68+'Data Analysis Sheet'!N68</f>
        <v>0</v>
      </c>
      <c r="T68" s="5">
        <f>'Data Entry Sheet'!AF68-'Data Entry Sheet'!AG68</f>
        <v>0</v>
      </c>
      <c r="U68" s="5">
        <f>'Data Entry Sheet'!AH68-'Data Entry Sheet'!AI68</f>
        <v>0</v>
      </c>
      <c r="V68" s="5">
        <f>'Data Entry Sheet'!AF68+'Data Entry Sheet'!AH68</f>
        <v>0</v>
      </c>
      <c r="W68" s="5">
        <f>'Data Analysis Sheet'!T68+'Data Analysis Sheet'!U68</f>
        <v>0</v>
      </c>
      <c r="X68" s="5">
        <f>'Data Entry Sheet'!V68-'Data Entry Sheet'!W68</f>
        <v>0</v>
      </c>
      <c r="Y68" s="5">
        <f>COUNTIFS('Data Analysis Sheet'!W68,0,'Data Analysis Sheet'!X68,"&gt;0")</f>
        <v>0</v>
      </c>
      <c r="Z68" s="5">
        <f>'Data Entry Sheet'!AJ68-'Data Entry Sheet'!AK68</f>
        <v>0</v>
      </c>
      <c r="AA68" s="5">
        <f>'Data Entry Sheet'!AL68-'Data Entry Sheet'!AM68</f>
        <v>0</v>
      </c>
      <c r="AB68" s="5">
        <f>'Data Entry Sheet'!AN68-'Data Entry Sheet'!AO68</f>
        <v>0</v>
      </c>
      <c r="AC68" s="5">
        <f>'Data Entry Sheet'!AP68-'Data Entry Sheet'!AQ68</f>
        <v>0</v>
      </c>
      <c r="AD68" s="5">
        <f>'Data Entry Sheet'!AF68+'Data Entry Sheet'!AJ68+'Data Entry Sheet'!AN68</f>
        <v>0</v>
      </c>
      <c r="AE68" s="5">
        <f>'Data Entry Sheet'!AH68+'Data Entry Sheet'!AL68+'Data Entry Sheet'!AP68</f>
        <v>0</v>
      </c>
      <c r="AF68" s="5">
        <f>'Data Analysis Sheet'!AD68+'Data Analysis Sheet'!AE68</f>
        <v>0</v>
      </c>
      <c r="AG68" s="5">
        <f>'Data Analysis Sheet'!T68+'Data Analysis Sheet'!Z68+'Data Analysis Sheet'!AB68</f>
        <v>0</v>
      </c>
      <c r="AH68" s="5">
        <f>'Data Analysis Sheet'!U68+'Data Entry Sheet'!AM68+'Data Entry Sheet'!AQ68</f>
        <v>0</v>
      </c>
      <c r="AI68" s="5">
        <f>'Data Analysis Sheet'!AG68+'Data Analysis Sheet'!AH68</f>
        <v>0</v>
      </c>
      <c r="AJ68" s="6">
        <f>'Data Entry Sheet'!AW68+'Data Entry Sheet'!AY68</f>
        <v>0</v>
      </c>
      <c r="AK68" s="6">
        <f>COUNTIF('Data Entry Sheet'!AT68:AV68,"&gt;0")</f>
        <v>0</v>
      </c>
      <c r="AL68" s="6">
        <f>'Data Analysis Sheet'!AK68+'Data Analysis Sheet'!V68</f>
        <v>0</v>
      </c>
      <c r="AM68" s="6" t="b">
        <f>AND('Data Analysis Sheet'!AK68&gt;0,'Data Analysis Sheet'!W68)</f>
        <v>0</v>
      </c>
      <c r="AN68" s="6">
        <f>IF(AND('Data Entry Sheet'!AW68='Data Entry Sheet'!AX68,'Data Entry Sheet'!AW68&gt;0),1,0)</f>
        <v>0</v>
      </c>
      <c r="AO68" s="6">
        <f>IF(AND('Data Entry Sheet'!AY68='Data Entry Sheet'!AZ68,'Data Entry Sheet'!AY68&gt;0),1,0)</f>
        <v>0</v>
      </c>
      <c r="AP68" s="6" t="b">
        <f>OR((AND('Data Analysis Sheet'!AN68=1,'Data Analysis Sheet'!AO68=1)),(AND('Data Analysis Sheet'!AN68=1,'Data Entry Sheet'!AY68=0)),(AND('Data Analysis Sheet'!AO68=1,'Data Entry Sheet'!AW68=0)))</f>
        <v>0</v>
      </c>
      <c r="AQ68" s="6">
        <f>IF(AND(('Data Entry Sheet'!AW68+'Data Entry Sheet'!AY68)='Data Entry Sheet'!BA68,('Data Entry Sheet'!AW68+'Data Entry Sheet'!AY68)&gt;0),1,0)</f>
        <v>0</v>
      </c>
      <c r="AR68" s="6">
        <f>COUNTIFS('Data Entry Sheet'!AS68,"&gt;5",'Data Entry Sheet'!BB68,"Yes")</f>
        <v>0</v>
      </c>
      <c r="AS68" s="5">
        <f>IF(AND('Data Entry Sheet'!BF68='Data Entry Sheet'!AW68,'Data Entry Sheet'!AW68&gt;0),1,0)</f>
        <v>0</v>
      </c>
      <c r="AT68" s="5">
        <f>IF(AND('Data Entry Sheet'!BG68='Data Entry Sheet'!AY68,'Data Entry Sheet'!AY68&gt;0),1,0)</f>
        <v>0</v>
      </c>
      <c r="AU68" s="5">
        <f>COUNTIFS('Data Analysis Sheet'!AS68,1,'Data Analysis Sheet'!AT68,1)</f>
        <v>0</v>
      </c>
      <c r="AV68" s="6">
        <f>IF(AND(('Data Entry Sheet'!AW68+'Data Entry Sheet'!AY68)='Data Entry Sheet'!BH68,('Data Entry Sheet'!AW68+'Data Entry Sheet'!AY68)&gt;0),1,0)</f>
        <v>0</v>
      </c>
    </row>
    <row r="69" spans="1:48" x14ac:dyDescent="0.25">
      <c r="A69" s="5">
        <f>COUNTIFS('Data Entry Sheet'!C69,"Male",'Data Entry Sheet'!E69,"Medical")</f>
        <v>0</v>
      </c>
      <c r="B69" s="5">
        <f>COUNTIFS('Data Entry Sheet'!C69,"Male",'Data Entry Sheet'!E69,"Surgical")</f>
        <v>0</v>
      </c>
      <c r="C69" s="22">
        <f>'Data Entry Sheet'!H69-'Data Entry Sheet'!F69</f>
        <v>0</v>
      </c>
      <c r="D69" s="5">
        <f>COUNTIFS('Data Analysis Sheet'!I69,1,'Data Entry Sheet'!T69,"Yes")</f>
        <v>0</v>
      </c>
      <c r="E69" s="52">
        <f>COUNTIFS('Data Entry Sheet'!T69,"Yes",'Data Analysis Sheet'!R69,1)</f>
        <v>0</v>
      </c>
      <c r="F69" s="5">
        <f>COUNTIFS('Data Analysis Sheet'!D69,1,'Data Entry Sheet'!U69,"Yes")</f>
        <v>0</v>
      </c>
      <c r="G69" s="52">
        <f>COUNTIFS('Data Analysis Sheet'!E69,1,'Data Entry Sheet'!U69,"Yes")</f>
        <v>0</v>
      </c>
      <c r="H69" s="5">
        <f>IF(AND('Data Entry Sheet'!V69='Data Entry Sheet'!W69,'Data Entry Sheet'!V69&gt;0),1,0)</f>
        <v>0</v>
      </c>
      <c r="I69" s="5">
        <f>COUNTIFS('Data Analysis Sheet'!H69,1,'Data Entry Sheet'!Q69,"Less than 24 hours")</f>
        <v>0</v>
      </c>
      <c r="J69" s="5">
        <f>IF(AND('Data Entry Sheet'!X69='Data Entry Sheet'!Y69,'Data Entry Sheet'!X69&gt;0),1,0)</f>
        <v>0</v>
      </c>
      <c r="K69" s="5">
        <f>COUNTIFS('Data Analysis Sheet'!J69,1,'Data Entry Sheet'!Q69,"Less than 24 hours")</f>
        <v>0</v>
      </c>
      <c r="L69" s="52">
        <f>IF(OR('Data Entry Sheet'!X69=0,'Data Analysis Sheet'!K69=1),1,0)</f>
        <v>1</v>
      </c>
      <c r="M69" s="5">
        <f>IF(AND('Data Entry Sheet'!Z69='Data Entry Sheet'!AA69,'Data Entry Sheet'!Z69&gt;0),1,0)</f>
        <v>0</v>
      </c>
      <c r="N69" s="5">
        <f>COUNTIFS('Data Analysis Sheet'!M69,1,'Data Entry Sheet'!Q69,"Less than 24 hours")</f>
        <v>0</v>
      </c>
      <c r="O69" s="52">
        <f>IF(OR('Data Entry Sheet'!Z69=0,'Data Analysis Sheet'!N69=1),1,0)</f>
        <v>1</v>
      </c>
      <c r="P69" s="5">
        <f>COUNTIFS('Data Analysis Sheet'!F69,1,'Data Entry Sheet'!AC69,"yes")</f>
        <v>0</v>
      </c>
      <c r="Q69" s="52">
        <f>COUNTIFS('Data Analysis Sheet'!G69,1,'Data Entry Sheet'!AC69,"yes")</f>
        <v>0</v>
      </c>
      <c r="R69" s="50">
        <f>COUNTIFS('Data Analysis Sheet'!O69,1,'Data Analysis Sheet'!L69,1,'Data Analysis Sheet'!I69,1)</f>
        <v>0</v>
      </c>
      <c r="S69" s="5">
        <f>'Data Analysis Sheet'!I69+'Data Analysis Sheet'!K69+'Data Analysis Sheet'!N69</f>
        <v>0</v>
      </c>
      <c r="T69" s="5">
        <f>'Data Entry Sheet'!AF69-'Data Entry Sheet'!AG69</f>
        <v>0</v>
      </c>
      <c r="U69" s="5">
        <f>'Data Entry Sheet'!AH69-'Data Entry Sheet'!AI69</f>
        <v>0</v>
      </c>
      <c r="V69" s="5">
        <f>'Data Entry Sheet'!AF69+'Data Entry Sheet'!AH69</f>
        <v>0</v>
      </c>
      <c r="W69" s="5">
        <f>'Data Analysis Sheet'!T69+'Data Analysis Sheet'!U69</f>
        <v>0</v>
      </c>
      <c r="X69" s="5">
        <f>'Data Entry Sheet'!V69-'Data Entry Sheet'!W69</f>
        <v>0</v>
      </c>
      <c r="Y69" s="5">
        <f>COUNTIFS('Data Analysis Sheet'!W69,0,'Data Analysis Sheet'!X69,"&gt;0")</f>
        <v>0</v>
      </c>
      <c r="Z69" s="5">
        <f>'Data Entry Sheet'!AJ69-'Data Entry Sheet'!AK69</f>
        <v>0</v>
      </c>
      <c r="AA69" s="5">
        <f>'Data Entry Sheet'!AL69-'Data Entry Sheet'!AM69</f>
        <v>0</v>
      </c>
      <c r="AB69" s="5">
        <f>'Data Entry Sheet'!AN69-'Data Entry Sheet'!AO69</f>
        <v>0</v>
      </c>
      <c r="AC69" s="5">
        <f>'Data Entry Sheet'!AP69-'Data Entry Sheet'!AQ69</f>
        <v>0</v>
      </c>
      <c r="AD69" s="5">
        <f>'Data Entry Sheet'!AF69+'Data Entry Sheet'!AJ69+'Data Entry Sheet'!AN69</f>
        <v>0</v>
      </c>
      <c r="AE69" s="5">
        <f>'Data Entry Sheet'!AH69+'Data Entry Sheet'!AL69+'Data Entry Sheet'!AP69</f>
        <v>0</v>
      </c>
      <c r="AF69" s="5">
        <f>'Data Analysis Sheet'!AD69+'Data Analysis Sheet'!AE69</f>
        <v>0</v>
      </c>
      <c r="AG69" s="5">
        <f>'Data Analysis Sheet'!T69+'Data Analysis Sheet'!Z69+'Data Analysis Sheet'!AB69</f>
        <v>0</v>
      </c>
      <c r="AH69" s="5">
        <f>'Data Analysis Sheet'!U69+'Data Entry Sheet'!AM69+'Data Entry Sheet'!AQ69</f>
        <v>0</v>
      </c>
      <c r="AI69" s="5">
        <f>'Data Analysis Sheet'!AG69+'Data Analysis Sheet'!AH69</f>
        <v>0</v>
      </c>
      <c r="AJ69" s="6">
        <f>'Data Entry Sheet'!AW69+'Data Entry Sheet'!AY69</f>
        <v>0</v>
      </c>
      <c r="AK69" s="6">
        <f>COUNTIF('Data Entry Sheet'!AT69:AV69,"&gt;0")</f>
        <v>0</v>
      </c>
      <c r="AL69" s="6">
        <f>'Data Analysis Sheet'!AK69+'Data Analysis Sheet'!V69</f>
        <v>0</v>
      </c>
      <c r="AM69" s="6" t="b">
        <f>AND('Data Analysis Sheet'!AK69&gt;0,'Data Analysis Sheet'!W69)</f>
        <v>0</v>
      </c>
      <c r="AN69" s="6">
        <f>IF(AND('Data Entry Sheet'!AW69='Data Entry Sheet'!AX69,'Data Entry Sheet'!AW69&gt;0),1,0)</f>
        <v>0</v>
      </c>
      <c r="AO69" s="6">
        <f>IF(AND('Data Entry Sheet'!AY69='Data Entry Sheet'!AZ69,'Data Entry Sheet'!AY69&gt;0),1,0)</f>
        <v>0</v>
      </c>
      <c r="AP69" s="6" t="b">
        <f>OR((AND('Data Analysis Sheet'!AN69=1,'Data Analysis Sheet'!AO69=1)),(AND('Data Analysis Sheet'!AN69=1,'Data Entry Sheet'!AY69=0)),(AND('Data Analysis Sheet'!AO69=1,'Data Entry Sheet'!AW69=0)))</f>
        <v>0</v>
      </c>
      <c r="AQ69" s="6">
        <f>IF(AND(('Data Entry Sheet'!AW69+'Data Entry Sheet'!AY69)='Data Entry Sheet'!BA69,('Data Entry Sheet'!AW69+'Data Entry Sheet'!AY69)&gt;0),1,0)</f>
        <v>0</v>
      </c>
      <c r="AR69" s="6">
        <f>COUNTIFS('Data Entry Sheet'!AS69,"&gt;5",'Data Entry Sheet'!BB69,"Yes")</f>
        <v>0</v>
      </c>
      <c r="AS69" s="5">
        <f>IF(AND('Data Entry Sheet'!BF69='Data Entry Sheet'!AW69,'Data Entry Sheet'!AW69&gt;0),1,0)</f>
        <v>0</v>
      </c>
      <c r="AT69" s="5">
        <f>IF(AND('Data Entry Sheet'!BG69='Data Entry Sheet'!AY69,'Data Entry Sheet'!AY69&gt;0),1,0)</f>
        <v>0</v>
      </c>
      <c r="AU69" s="5">
        <f>COUNTIFS('Data Analysis Sheet'!AS69,1,'Data Analysis Sheet'!AT69,1)</f>
        <v>0</v>
      </c>
      <c r="AV69" s="6">
        <f>IF(AND(('Data Entry Sheet'!AW69+'Data Entry Sheet'!AY69)='Data Entry Sheet'!BH69,('Data Entry Sheet'!AW69+'Data Entry Sheet'!AY69)&gt;0),1,0)</f>
        <v>0</v>
      </c>
    </row>
    <row r="70" spans="1:48" x14ac:dyDescent="0.25">
      <c r="A70" s="5">
        <f>COUNTIFS('Data Entry Sheet'!C70,"Male",'Data Entry Sheet'!E70,"Medical")</f>
        <v>0</v>
      </c>
      <c r="B70" s="5">
        <f>COUNTIFS('Data Entry Sheet'!C70,"Male",'Data Entry Sheet'!E70,"Surgical")</f>
        <v>0</v>
      </c>
      <c r="C70" s="22">
        <f>'Data Entry Sheet'!H70-'Data Entry Sheet'!F70</f>
        <v>0</v>
      </c>
      <c r="D70" s="5">
        <f>COUNTIFS('Data Analysis Sheet'!I70,1,'Data Entry Sheet'!T70,"Yes")</f>
        <v>0</v>
      </c>
      <c r="E70" s="52">
        <f>COUNTIFS('Data Entry Sheet'!T70,"Yes",'Data Analysis Sheet'!R70,1)</f>
        <v>0</v>
      </c>
      <c r="F70" s="5">
        <f>COUNTIFS('Data Analysis Sheet'!D70,1,'Data Entry Sheet'!U70,"Yes")</f>
        <v>0</v>
      </c>
      <c r="G70" s="52">
        <f>COUNTIFS('Data Analysis Sheet'!E70,1,'Data Entry Sheet'!U70,"Yes")</f>
        <v>0</v>
      </c>
      <c r="H70" s="5">
        <f>IF(AND('Data Entry Sheet'!V70='Data Entry Sheet'!W70,'Data Entry Sheet'!V70&gt;0),1,0)</f>
        <v>0</v>
      </c>
      <c r="I70" s="5">
        <f>COUNTIFS('Data Analysis Sheet'!H70,1,'Data Entry Sheet'!Q70,"Less than 24 hours")</f>
        <v>0</v>
      </c>
      <c r="J70" s="5">
        <f>IF(AND('Data Entry Sheet'!X70='Data Entry Sheet'!Y70,'Data Entry Sheet'!X70&gt;0),1,0)</f>
        <v>0</v>
      </c>
      <c r="K70" s="5">
        <f>COUNTIFS('Data Analysis Sheet'!J70,1,'Data Entry Sheet'!Q70,"Less than 24 hours")</f>
        <v>0</v>
      </c>
      <c r="L70" s="52">
        <f>IF(OR('Data Entry Sheet'!X70=0,'Data Analysis Sheet'!K70=1),1,0)</f>
        <v>1</v>
      </c>
      <c r="M70" s="5">
        <f>IF(AND('Data Entry Sheet'!Z70='Data Entry Sheet'!AA70,'Data Entry Sheet'!Z70&gt;0),1,0)</f>
        <v>0</v>
      </c>
      <c r="N70" s="5">
        <f>COUNTIFS('Data Analysis Sheet'!M70,1,'Data Entry Sheet'!Q70,"Less than 24 hours")</f>
        <v>0</v>
      </c>
      <c r="O70" s="52">
        <f>IF(OR('Data Entry Sheet'!Z70=0,'Data Analysis Sheet'!N70=1),1,0)</f>
        <v>1</v>
      </c>
      <c r="P70" s="5">
        <f>COUNTIFS('Data Analysis Sheet'!F70,1,'Data Entry Sheet'!AC70,"yes")</f>
        <v>0</v>
      </c>
      <c r="Q70" s="52">
        <f>COUNTIFS('Data Analysis Sheet'!G70,1,'Data Entry Sheet'!AC70,"yes")</f>
        <v>0</v>
      </c>
      <c r="R70" s="50">
        <f>COUNTIFS('Data Analysis Sheet'!O70,1,'Data Analysis Sheet'!L70,1,'Data Analysis Sheet'!I70,1)</f>
        <v>0</v>
      </c>
      <c r="S70" s="5">
        <f>'Data Analysis Sheet'!I70+'Data Analysis Sheet'!K70+'Data Analysis Sheet'!N70</f>
        <v>0</v>
      </c>
      <c r="T70" s="5">
        <f>'Data Entry Sheet'!AF70-'Data Entry Sheet'!AG70</f>
        <v>0</v>
      </c>
      <c r="U70" s="5">
        <f>'Data Entry Sheet'!AH70-'Data Entry Sheet'!AI70</f>
        <v>0</v>
      </c>
      <c r="V70" s="5">
        <f>'Data Entry Sheet'!AF70+'Data Entry Sheet'!AH70</f>
        <v>0</v>
      </c>
      <c r="W70" s="5">
        <f>'Data Analysis Sheet'!T70+'Data Analysis Sheet'!U70</f>
        <v>0</v>
      </c>
      <c r="X70" s="5">
        <f>'Data Entry Sheet'!V70-'Data Entry Sheet'!W70</f>
        <v>0</v>
      </c>
      <c r="Y70" s="5">
        <f>COUNTIFS('Data Analysis Sheet'!W70,0,'Data Analysis Sheet'!X70,"&gt;0")</f>
        <v>0</v>
      </c>
      <c r="Z70" s="5">
        <f>'Data Entry Sheet'!AJ70-'Data Entry Sheet'!AK70</f>
        <v>0</v>
      </c>
      <c r="AA70" s="5">
        <f>'Data Entry Sheet'!AL70-'Data Entry Sheet'!AM70</f>
        <v>0</v>
      </c>
      <c r="AB70" s="5">
        <f>'Data Entry Sheet'!AN70-'Data Entry Sheet'!AO70</f>
        <v>0</v>
      </c>
      <c r="AC70" s="5">
        <f>'Data Entry Sheet'!AP70-'Data Entry Sheet'!AQ70</f>
        <v>0</v>
      </c>
      <c r="AD70" s="5">
        <f>'Data Entry Sheet'!AF70+'Data Entry Sheet'!AJ70+'Data Entry Sheet'!AN70</f>
        <v>0</v>
      </c>
      <c r="AE70" s="5">
        <f>'Data Entry Sheet'!AH70+'Data Entry Sheet'!AL70+'Data Entry Sheet'!AP70</f>
        <v>0</v>
      </c>
      <c r="AF70" s="5">
        <f>'Data Analysis Sheet'!AD70+'Data Analysis Sheet'!AE70</f>
        <v>0</v>
      </c>
      <c r="AG70" s="5">
        <f>'Data Analysis Sheet'!T70+'Data Analysis Sheet'!Z70+'Data Analysis Sheet'!AB70</f>
        <v>0</v>
      </c>
      <c r="AH70" s="5">
        <f>'Data Analysis Sheet'!U70+'Data Entry Sheet'!AM70+'Data Entry Sheet'!AQ70</f>
        <v>0</v>
      </c>
      <c r="AI70" s="5">
        <f>'Data Analysis Sheet'!AG70+'Data Analysis Sheet'!AH70</f>
        <v>0</v>
      </c>
      <c r="AJ70" s="6">
        <f>'Data Entry Sheet'!AW70+'Data Entry Sheet'!AY70</f>
        <v>0</v>
      </c>
      <c r="AK70" s="6">
        <f>COUNTIF('Data Entry Sheet'!AT70:AV70,"&gt;0")</f>
        <v>0</v>
      </c>
      <c r="AL70" s="6">
        <f>'Data Analysis Sheet'!AK70+'Data Analysis Sheet'!V70</f>
        <v>0</v>
      </c>
      <c r="AM70" s="6" t="b">
        <f>AND('Data Analysis Sheet'!AK70&gt;0,'Data Analysis Sheet'!W70)</f>
        <v>0</v>
      </c>
      <c r="AN70" s="6">
        <f>IF(AND('Data Entry Sheet'!AW70='Data Entry Sheet'!AX70,'Data Entry Sheet'!AW70&gt;0),1,0)</f>
        <v>0</v>
      </c>
      <c r="AO70" s="6">
        <f>IF(AND('Data Entry Sheet'!AY70='Data Entry Sheet'!AZ70,'Data Entry Sheet'!AY70&gt;0),1,0)</f>
        <v>0</v>
      </c>
      <c r="AP70" s="6" t="b">
        <f>OR((AND('Data Analysis Sheet'!AN70=1,'Data Analysis Sheet'!AO70=1)),(AND('Data Analysis Sheet'!AN70=1,'Data Entry Sheet'!AY70=0)),(AND('Data Analysis Sheet'!AO70=1,'Data Entry Sheet'!AW70=0)))</f>
        <v>0</v>
      </c>
      <c r="AQ70" s="6">
        <f>IF(AND(('Data Entry Sheet'!AW70+'Data Entry Sheet'!AY70)='Data Entry Sheet'!BA70,('Data Entry Sheet'!AW70+'Data Entry Sheet'!AY70)&gt;0),1,0)</f>
        <v>0</v>
      </c>
      <c r="AR70" s="6">
        <f>COUNTIFS('Data Entry Sheet'!AS70,"&gt;5",'Data Entry Sheet'!BB70,"Yes")</f>
        <v>0</v>
      </c>
      <c r="AS70" s="5">
        <f>IF(AND('Data Entry Sheet'!BF70='Data Entry Sheet'!AW70,'Data Entry Sheet'!AW70&gt;0),1,0)</f>
        <v>0</v>
      </c>
      <c r="AT70" s="5">
        <f>IF(AND('Data Entry Sheet'!BG70='Data Entry Sheet'!AY70,'Data Entry Sheet'!AY70&gt;0),1,0)</f>
        <v>0</v>
      </c>
      <c r="AU70" s="5">
        <f>COUNTIFS('Data Analysis Sheet'!AS70,1,'Data Analysis Sheet'!AT70,1)</f>
        <v>0</v>
      </c>
      <c r="AV70" s="6">
        <f>IF(AND(('Data Entry Sheet'!AW70+'Data Entry Sheet'!AY70)='Data Entry Sheet'!BH70,('Data Entry Sheet'!AW70+'Data Entry Sheet'!AY70)&gt;0),1,0)</f>
        <v>0</v>
      </c>
    </row>
    <row r="71" spans="1:48" x14ac:dyDescent="0.25">
      <c r="A71" s="5">
        <f>COUNTIFS('Data Entry Sheet'!C71,"Male",'Data Entry Sheet'!E71,"Medical")</f>
        <v>0</v>
      </c>
      <c r="B71" s="5">
        <f>COUNTIFS('Data Entry Sheet'!C71,"Male",'Data Entry Sheet'!E71,"Surgical")</f>
        <v>0</v>
      </c>
      <c r="C71" s="22">
        <f>'Data Entry Sheet'!H71-'Data Entry Sheet'!F71</f>
        <v>0</v>
      </c>
      <c r="D71" s="5">
        <f>COUNTIFS('Data Analysis Sheet'!I71,1,'Data Entry Sheet'!T71,"Yes")</f>
        <v>0</v>
      </c>
      <c r="E71" s="52">
        <f>COUNTIFS('Data Entry Sheet'!T71,"Yes",'Data Analysis Sheet'!R71,1)</f>
        <v>0</v>
      </c>
      <c r="F71" s="5">
        <f>COUNTIFS('Data Analysis Sheet'!D71,1,'Data Entry Sheet'!U71,"Yes")</f>
        <v>0</v>
      </c>
      <c r="G71" s="52">
        <f>COUNTIFS('Data Analysis Sheet'!E71,1,'Data Entry Sheet'!U71,"Yes")</f>
        <v>0</v>
      </c>
      <c r="H71" s="5">
        <f>IF(AND('Data Entry Sheet'!V71='Data Entry Sheet'!W71,'Data Entry Sheet'!V71&gt;0),1,0)</f>
        <v>0</v>
      </c>
      <c r="I71" s="5">
        <f>COUNTIFS('Data Analysis Sheet'!H71,1,'Data Entry Sheet'!Q71,"Less than 24 hours")</f>
        <v>0</v>
      </c>
      <c r="J71" s="5">
        <f>IF(AND('Data Entry Sheet'!X71='Data Entry Sheet'!Y71,'Data Entry Sheet'!X71&gt;0),1,0)</f>
        <v>0</v>
      </c>
      <c r="K71" s="5">
        <f>COUNTIFS('Data Analysis Sheet'!J71,1,'Data Entry Sheet'!Q71,"Less than 24 hours")</f>
        <v>0</v>
      </c>
      <c r="L71" s="52">
        <f>IF(OR('Data Entry Sheet'!X71=0,'Data Analysis Sheet'!K71=1),1,0)</f>
        <v>1</v>
      </c>
      <c r="M71" s="5">
        <f>IF(AND('Data Entry Sheet'!Z71='Data Entry Sheet'!AA71,'Data Entry Sheet'!Z71&gt;0),1,0)</f>
        <v>0</v>
      </c>
      <c r="N71" s="5">
        <f>COUNTIFS('Data Analysis Sheet'!M71,1,'Data Entry Sheet'!Q71,"Less than 24 hours")</f>
        <v>0</v>
      </c>
      <c r="O71" s="52">
        <f>IF(OR('Data Entry Sheet'!Z71=0,'Data Analysis Sheet'!N71=1),1,0)</f>
        <v>1</v>
      </c>
      <c r="P71" s="5">
        <f>COUNTIFS('Data Analysis Sheet'!F71,1,'Data Entry Sheet'!AC71,"yes")</f>
        <v>0</v>
      </c>
      <c r="Q71" s="52">
        <f>COUNTIFS('Data Analysis Sheet'!G71,1,'Data Entry Sheet'!AC71,"yes")</f>
        <v>0</v>
      </c>
      <c r="R71" s="50">
        <f>COUNTIFS('Data Analysis Sheet'!O71,1,'Data Analysis Sheet'!L71,1,'Data Analysis Sheet'!I71,1)</f>
        <v>0</v>
      </c>
      <c r="S71" s="5">
        <f>'Data Analysis Sheet'!I71+'Data Analysis Sheet'!K71+'Data Analysis Sheet'!N71</f>
        <v>0</v>
      </c>
      <c r="T71" s="5">
        <f>'Data Entry Sheet'!AF71-'Data Entry Sheet'!AG71</f>
        <v>0</v>
      </c>
      <c r="U71" s="5">
        <f>'Data Entry Sheet'!AH71-'Data Entry Sheet'!AI71</f>
        <v>0</v>
      </c>
      <c r="V71" s="5">
        <f>'Data Entry Sheet'!AF71+'Data Entry Sheet'!AH71</f>
        <v>0</v>
      </c>
      <c r="W71" s="5">
        <f>'Data Analysis Sheet'!T71+'Data Analysis Sheet'!U71</f>
        <v>0</v>
      </c>
      <c r="X71" s="5">
        <f>'Data Entry Sheet'!V71-'Data Entry Sheet'!W71</f>
        <v>0</v>
      </c>
      <c r="Y71" s="5">
        <f>COUNTIFS('Data Analysis Sheet'!W71,0,'Data Analysis Sheet'!X71,"&gt;0")</f>
        <v>0</v>
      </c>
      <c r="Z71" s="5">
        <f>'Data Entry Sheet'!AJ71-'Data Entry Sheet'!AK71</f>
        <v>0</v>
      </c>
      <c r="AA71" s="5">
        <f>'Data Entry Sheet'!AL71-'Data Entry Sheet'!AM71</f>
        <v>0</v>
      </c>
      <c r="AB71" s="5">
        <f>'Data Entry Sheet'!AN71-'Data Entry Sheet'!AO71</f>
        <v>0</v>
      </c>
      <c r="AC71" s="5">
        <f>'Data Entry Sheet'!AP71-'Data Entry Sheet'!AQ71</f>
        <v>0</v>
      </c>
      <c r="AD71" s="5">
        <f>'Data Entry Sheet'!AF71+'Data Entry Sheet'!AJ71+'Data Entry Sheet'!AN71</f>
        <v>0</v>
      </c>
      <c r="AE71" s="5">
        <f>'Data Entry Sheet'!AH71+'Data Entry Sheet'!AL71+'Data Entry Sheet'!AP71</f>
        <v>0</v>
      </c>
      <c r="AF71" s="5">
        <f>'Data Analysis Sheet'!AD71+'Data Analysis Sheet'!AE71</f>
        <v>0</v>
      </c>
      <c r="AG71" s="5">
        <f>'Data Analysis Sheet'!T71+'Data Analysis Sheet'!Z71+'Data Analysis Sheet'!AB71</f>
        <v>0</v>
      </c>
      <c r="AH71" s="5">
        <f>'Data Analysis Sheet'!U71+'Data Entry Sheet'!AM71+'Data Entry Sheet'!AQ71</f>
        <v>0</v>
      </c>
      <c r="AI71" s="5">
        <f>'Data Analysis Sheet'!AG71+'Data Analysis Sheet'!AH71</f>
        <v>0</v>
      </c>
      <c r="AJ71" s="6">
        <f>'Data Entry Sheet'!AW71+'Data Entry Sheet'!AY71</f>
        <v>0</v>
      </c>
      <c r="AK71" s="6">
        <f>COUNTIF('Data Entry Sheet'!AT71:AV71,"&gt;0")</f>
        <v>0</v>
      </c>
      <c r="AL71" s="6">
        <f>'Data Analysis Sheet'!AK71+'Data Analysis Sheet'!V71</f>
        <v>0</v>
      </c>
      <c r="AM71" s="6" t="b">
        <f>AND('Data Analysis Sheet'!AK71&gt;0,'Data Analysis Sheet'!W71)</f>
        <v>0</v>
      </c>
      <c r="AN71" s="6">
        <f>IF(AND('Data Entry Sheet'!AW71='Data Entry Sheet'!AX71,'Data Entry Sheet'!AW71&gt;0),1,0)</f>
        <v>0</v>
      </c>
      <c r="AO71" s="6">
        <f>IF(AND('Data Entry Sheet'!AY71='Data Entry Sheet'!AZ71,'Data Entry Sheet'!AY71&gt;0),1,0)</f>
        <v>0</v>
      </c>
      <c r="AP71" s="6" t="b">
        <f>OR((AND('Data Analysis Sheet'!AN71=1,'Data Analysis Sheet'!AO71=1)),(AND('Data Analysis Sheet'!AN71=1,'Data Entry Sheet'!AY71=0)),(AND('Data Analysis Sheet'!AO71=1,'Data Entry Sheet'!AW71=0)))</f>
        <v>0</v>
      </c>
      <c r="AQ71" s="6">
        <f>IF(AND(('Data Entry Sheet'!AW71+'Data Entry Sheet'!AY71)='Data Entry Sheet'!BA71,('Data Entry Sheet'!AW71+'Data Entry Sheet'!AY71)&gt;0),1,0)</f>
        <v>0</v>
      </c>
      <c r="AR71" s="6">
        <f>COUNTIFS('Data Entry Sheet'!AS71,"&gt;5",'Data Entry Sheet'!BB71,"Yes")</f>
        <v>0</v>
      </c>
      <c r="AS71" s="5">
        <f>IF(AND('Data Entry Sheet'!BF71='Data Entry Sheet'!AW71,'Data Entry Sheet'!AW71&gt;0),1,0)</f>
        <v>0</v>
      </c>
      <c r="AT71" s="5">
        <f>IF(AND('Data Entry Sheet'!BG71='Data Entry Sheet'!AY71,'Data Entry Sheet'!AY71&gt;0),1,0)</f>
        <v>0</v>
      </c>
      <c r="AU71" s="5">
        <f>COUNTIFS('Data Analysis Sheet'!AS71,1,'Data Analysis Sheet'!AT71,1)</f>
        <v>0</v>
      </c>
      <c r="AV71" s="6">
        <f>IF(AND(('Data Entry Sheet'!AW71+'Data Entry Sheet'!AY71)='Data Entry Sheet'!BH71,('Data Entry Sheet'!AW71+'Data Entry Sheet'!AY71)&gt;0),1,0)</f>
        <v>0</v>
      </c>
    </row>
    <row r="72" spans="1:48" x14ac:dyDescent="0.25">
      <c r="A72" s="5">
        <f>COUNTIFS('Data Entry Sheet'!C72,"Male",'Data Entry Sheet'!E72,"Medical")</f>
        <v>0</v>
      </c>
      <c r="B72" s="5">
        <f>COUNTIFS('Data Entry Sheet'!C72,"Male",'Data Entry Sheet'!E72,"Surgical")</f>
        <v>0</v>
      </c>
      <c r="C72" s="22">
        <f>'Data Entry Sheet'!H72-'Data Entry Sheet'!F72</f>
        <v>0</v>
      </c>
      <c r="D72" s="5">
        <f>COUNTIFS('Data Analysis Sheet'!I72,1,'Data Entry Sheet'!T72,"Yes")</f>
        <v>0</v>
      </c>
      <c r="E72" s="52">
        <f>COUNTIFS('Data Entry Sheet'!T72,"Yes",'Data Analysis Sheet'!R72,1)</f>
        <v>0</v>
      </c>
      <c r="F72" s="5">
        <f>COUNTIFS('Data Analysis Sheet'!D72,1,'Data Entry Sheet'!U72,"Yes")</f>
        <v>0</v>
      </c>
      <c r="G72" s="52">
        <f>COUNTIFS('Data Analysis Sheet'!E72,1,'Data Entry Sheet'!U72,"Yes")</f>
        <v>0</v>
      </c>
      <c r="H72" s="5">
        <f>IF(AND('Data Entry Sheet'!V72='Data Entry Sheet'!W72,'Data Entry Sheet'!V72&gt;0),1,0)</f>
        <v>0</v>
      </c>
      <c r="I72" s="5">
        <f>COUNTIFS('Data Analysis Sheet'!H72,1,'Data Entry Sheet'!Q72,"Less than 24 hours")</f>
        <v>0</v>
      </c>
      <c r="J72" s="5">
        <f>IF(AND('Data Entry Sheet'!X72='Data Entry Sheet'!Y72,'Data Entry Sheet'!X72&gt;0),1,0)</f>
        <v>0</v>
      </c>
      <c r="K72" s="5">
        <f>COUNTIFS('Data Analysis Sheet'!J72,1,'Data Entry Sheet'!Q72,"Less than 24 hours")</f>
        <v>0</v>
      </c>
      <c r="L72" s="52">
        <f>IF(OR('Data Entry Sheet'!X72=0,'Data Analysis Sheet'!K72=1),1,0)</f>
        <v>1</v>
      </c>
      <c r="M72" s="5">
        <f>IF(AND('Data Entry Sheet'!Z72='Data Entry Sheet'!AA72,'Data Entry Sheet'!Z72&gt;0),1,0)</f>
        <v>0</v>
      </c>
      <c r="N72" s="5">
        <f>COUNTIFS('Data Analysis Sheet'!M72,1,'Data Entry Sheet'!Q72,"Less than 24 hours")</f>
        <v>0</v>
      </c>
      <c r="O72" s="52">
        <f>IF(OR('Data Entry Sheet'!Z72=0,'Data Analysis Sheet'!N72=1),1,0)</f>
        <v>1</v>
      </c>
      <c r="P72" s="5">
        <f>COUNTIFS('Data Analysis Sheet'!F72,1,'Data Entry Sheet'!AC72,"yes")</f>
        <v>0</v>
      </c>
      <c r="Q72" s="52">
        <f>COUNTIFS('Data Analysis Sheet'!G72,1,'Data Entry Sheet'!AC72,"yes")</f>
        <v>0</v>
      </c>
      <c r="R72" s="50">
        <f>COUNTIFS('Data Analysis Sheet'!O72,1,'Data Analysis Sheet'!L72,1,'Data Analysis Sheet'!I72,1)</f>
        <v>0</v>
      </c>
      <c r="S72" s="5">
        <f>'Data Analysis Sheet'!I72+'Data Analysis Sheet'!K72+'Data Analysis Sheet'!N72</f>
        <v>0</v>
      </c>
      <c r="T72" s="5">
        <f>'Data Entry Sheet'!AF72-'Data Entry Sheet'!AG72</f>
        <v>0</v>
      </c>
      <c r="U72" s="5">
        <f>'Data Entry Sheet'!AH72-'Data Entry Sheet'!AI72</f>
        <v>0</v>
      </c>
      <c r="V72" s="5">
        <f>'Data Entry Sheet'!AF72+'Data Entry Sheet'!AH72</f>
        <v>0</v>
      </c>
      <c r="W72" s="5">
        <f>'Data Analysis Sheet'!T72+'Data Analysis Sheet'!U72</f>
        <v>0</v>
      </c>
      <c r="X72" s="5">
        <f>'Data Entry Sheet'!V72-'Data Entry Sheet'!W72</f>
        <v>0</v>
      </c>
      <c r="Y72" s="5">
        <f>COUNTIFS('Data Analysis Sheet'!W72,0,'Data Analysis Sheet'!X72,"&gt;0")</f>
        <v>0</v>
      </c>
      <c r="Z72" s="5">
        <f>'Data Entry Sheet'!AJ72-'Data Entry Sheet'!AK72</f>
        <v>0</v>
      </c>
      <c r="AA72" s="5">
        <f>'Data Entry Sheet'!AL72-'Data Entry Sheet'!AM72</f>
        <v>0</v>
      </c>
      <c r="AB72" s="5">
        <f>'Data Entry Sheet'!AN72-'Data Entry Sheet'!AO72</f>
        <v>0</v>
      </c>
      <c r="AC72" s="5">
        <f>'Data Entry Sheet'!AP72-'Data Entry Sheet'!AQ72</f>
        <v>0</v>
      </c>
      <c r="AD72" s="5">
        <f>'Data Entry Sheet'!AF72+'Data Entry Sheet'!AJ72+'Data Entry Sheet'!AN72</f>
        <v>0</v>
      </c>
      <c r="AE72" s="5">
        <f>'Data Entry Sheet'!AH72+'Data Entry Sheet'!AL72+'Data Entry Sheet'!AP72</f>
        <v>0</v>
      </c>
      <c r="AF72" s="5">
        <f>'Data Analysis Sheet'!AD72+'Data Analysis Sheet'!AE72</f>
        <v>0</v>
      </c>
      <c r="AG72" s="5">
        <f>'Data Analysis Sheet'!T72+'Data Analysis Sheet'!Z72+'Data Analysis Sheet'!AB72</f>
        <v>0</v>
      </c>
      <c r="AH72" s="5">
        <f>'Data Analysis Sheet'!U72+'Data Entry Sheet'!AM72+'Data Entry Sheet'!AQ72</f>
        <v>0</v>
      </c>
      <c r="AI72" s="5">
        <f>'Data Analysis Sheet'!AG72+'Data Analysis Sheet'!AH72</f>
        <v>0</v>
      </c>
      <c r="AJ72" s="6">
        <f>'Data Entry Sheet'!AW72+'Data Entry Sheet'!AY72</f>
        <v>0</v>
      </c>
      <c r="AK72" s="6">
        <f>COUNTIF('Data Entry Sheet'!AT72:AV72,"&gt;0")</f>
        <v>0</v>
      </c>
      <c r="AL72" s="6">
        <f>'Data Analysis Sheet'!AK72+'Data Analysis Sheet'!V72</f>
        <v>0</v>
      </c>
      <c r="AM72" s="6" t="b">
        <f>AND('Data Analysis Sheet'!AK72&gt;0,'Data Analysis Sheet'!W72)</f>
        <v>0</v>
      </c>
      <c r="AN72" s="6">
        <f>IF(AND('Data Entry Sheet'!AW72='Data Entry Sheet'!AX72,'Data Entry Sheet'!AW72&gt;0),1,0)</f>
        <v>0</v>
      </c>
      <c r="AO72" s="6">
        <f>IF(AND('Data Entry Sheet'!AY72='Data Entry Sheet'!AZ72,'Data Entry Sheet'!AY72&gt;0),1,0)</f>
        <v>0</v>
      </c>
      <c r="AP72" s="6" t="b">
        <f>OR((AND('Data Analysis Sheet'!AN72=1,'Data Analysis Sheet'!AO72=1)),(AND('Data Analysis Sheet'!AN72=1,'Data Entry Sheet'!AY72=0)),(AND('Data Analysis Sheet'!AO72=1,'Data Entry Sheet'!AW72=0)))</f>
        <v>0</v>
      </c>
      <c r="AQ72" s="6">
        <f>IF(AND(('Data Entry Sheet'!AW72+'Data Entry Sheet'!AY72)='Data Entry Sheet'!BA72,('Data Entry Sheet'!AW72+'Data Entry Sheet'!AY72)&gt;0),1,0)</f>
        <v>0</v>
      </c>
      <c r="AR72" s="6">
        <f>COUNTIFS('Data Entry Sheet'!AS72,"&gt;5",'Data Entry Sheet'!BB72,"Yes")</f>
        <v>0</v>
      </c>
      <c r="AS72" s="5">
        <f>IF(AND('Data Entry Sheet'!BF72='Data Entry Sheet'!AW72,'Data Entry Sheet'!AW72&gt;0),1,0)</f>
        <v>0</v>
      </c>
      <c r="AT72" s="5">
        <f>IF(AND('Data Entry Sheet'!BG72='Data Entry Sheet'!AY72,'Data Entry Sheet'!AY72&gt;0),1,0)</f>
        <v>0</v>
      </c>
      <c r="AU72" s="5">
        <f>COUNTIFS('Data Analysis Sheet'!AS72,1,'Data Analysis Sheet'!AT72,1)</f>
        <v>0</v>
      </c>
      <c r="AV72" s="6">
        <f>IF(AND(('Data Entry Sheet'!AW72+'Data Entry Sheet'!AY72)='Data Entry Sheet'!BH72,('Data Entry Sheet'!AW72+'Data Entry Sheet'!AY72)&gt;0),1,0)</f>
        <v>0</v>
      </c>
    </row>
    <row r="73" spans="1:48" x14ac:dyDescent="0.25">
      <c r="A73" s="5">
        <f>COUNTIFS('Data Entry Sheet'!C73,"Male",'Data Entry Sheet'!E73,"Medical")</f>
        <v>0</v>
      </c>
      <c r="B73" s="5">
        <f>COUNTIFS('Data Entry Sheet'!C73,"Male",'Data Entry Sheet'!E73,"Surgical")</f>
        <v>0</v>
      </c>
      <c r="C73" s="22">
        <f>'Data Entry Sheet'!H73-'Data Entry Sheet'!F73</f>
        <v>0</v>
      </c>
      <c r="D73" s="5">
        <f>COUNTIFS('Data Analysis Sheet'!I73,1,'Data Entry Sheet'!T73,"Yes")</f>
        <v>0</v>
      </c>
      <c r="E73" s="52">
        <f>COUNTIFS('Data Entry Sheet'!T73,"Yes",'Data Analysis Sheet'!R73,1)</f>
        <v>0</v>
      </c>
      <c r="F73" s="5">
        <f>COUNTIFS('Data Analysis Sheet'!D73,1,'Data Entry Sheet'!U73,"Yes")</f>
        <v>0</v>
      </c>
      <c r="G73" s="52">
        <f>COUNTIFS('Data Analysis Sheet'!E73,1,'Data Entry Sheet'!U73,"Yes")</f>
        <v>0</v>
      </c>
      <c r="H73" s="5">
        <f>IF(AND('Data Entry Sheet'!V73='Data Entry Sheet'!W73,'Data Entry Sheet'!V73&gt;0),1,0)</f>
        <v>0</v>
      </c>
      <c r="I73" s="5">
        <f>COUNTIFS('Data Analysis Sheet'!H73,1,'Data Entry Sheet'!Q73,"Less than 24 hours")</f>
        <v>0</v>
      </c>
      <c r="J73" s="5">
        <f>IF(AND('Data Entry Sheet'!X73='Data Entry Sheet'!Y73,'Data Entry Sheet'!X73&gt;0),1,0)</f>
        <v>0</v>
      </c>
      <c r="K73" s="5">
        <f>COUNTIFS('Data Analysis Sheet'!J73,1,'Data Entry Sheet'!Q73,"Less than 24 hours")</f>
        <v>0</v>
      </c>
      <c r="L73" s="52">
        <f>IF(OR('Data Entry Sheet'!X73=0,'Data Analysis Sheet'!K73=1),1,0)</f>
        <v>1</v>
      </c>
      <c r="M73" s="5">
        <f>IF(AND('Data Entry Sheet'!Z73='Data Entry Sheet'!AA73,'Data Entry Sheet'!Z73&gt;0),1,0)</f>
        <v>0</v>
      </c>
      <c r="N73" s="5">
        <f>COUNTIFS('Data Analysis Sheet'!M73,1,'Data Entry Sheet'!Q73,"Less than 24 hours")</f>
        <v>0</v>
      </c>
      <c r="O73" s="52">
        <f>IF(OR('Data Entry Sheet'!Z73=0,'Data Analysis Sheet'!N73=1),1,0)</f>
        <v>1</v>
      </c>
      <c r="P73" s="5">
        <f>COUNTIFS('Data Analysis Sheet'!F73,1,'Data Entry Sheet'!AC73,"yes")</f>
        <v>0</v>
      </c>
      <c r="Q73" s="52">
        <f>COUNTIFS('Data Analysis Sheet'!G73,1,'Data Entry Sheet'!AC73,"yes")</f>
        <v>0</v>
      </c>
      <c r="R73" s="50">
        <f>COUNTIFS('Data Analysis Sheet'!O73,1,'Data Analysis Sheet'!L73,1,'Data Analysis Sheet'!I73,1)</f>
        <v>0</v>
      </c>
      <c r="S73" s="5">
        <f>'Data Analysis Sheet'!I73+'Data Analysis Sheet'!K73+'Data Analysis Sheet'!N73</f>
        <v>0</v>
      </c>
      <c r="T73" s="5">
        <f>'Data Entry Sheet'!AF73-'Data Entry Sheet'!AG73</f>
        <v>0</v>
      </c>
      <c r="U73" s="5">
        <f>'Data Entry Sheet'!AH73-'Data Entry Sheet'!AI73</f>
        <v>0</v>
      </c>
      <c r="V73" s="5">
        <f>'Data Entry Sheet'!AF73+'Data Entry Sheet'!AH73</f>
        <v>0</v>
      </c>
      <c r="W73" s="5">
        <f>'Data Analysis Sheet'!T73+'Data Analysis Sheet'!U73</f>
        <v>0</v>
      </c>
      <c r="X73" s="5">
        <f>'Data Entry Sheet'!V73-'Data Entry Sheet'!W73</f>
        <v>0</v>
      </c>
      <c r="Y73" s="5">
        <f>COUNTIFS('Data Analysis Sheet'!W73,0,'Data Analysis Sheet'!X73,"&gt;0")</f>
        <v>0</v>
      </c>
      <c r="Z73" s="5">
        <f>'Data Entry Sheet'!AJ73-'Data Entry Sheet'!AK73</f>
        <v>0</v>
      </c>
      <c r="AA73" s="5">
        <f>'Data Entry Sheet'!AL73-'Data Entry Sheet'!AM73</f>
        <v>0</v>
      </c>
      <c r="AB73" s="5">
        <f>'Data Entry Sheet'!AN73-'Data Entry Sheet'!AO73</f>
        <v>0</v>
      </c>
      <c r="AC73" s="5">
        <f>'Data Entry Sheet'!AP73-'Data Entry Sheet'!AQ73</f>
        <v>0</v>
      </c>
      <c r="AD73" s="5">
        <f>'Data Entry Sheet'!AF73+'Data Entry Sheet'!AJ73+'Data Entry Sheet'!AN73</f>
        <v>0</v>
      </c>
      <c r="AE73" s="5">
        <f>'Data Entry Sheet'!AH73+'Data Entry Sheet'!AL73+'Data Entry Sheet'!AP73</f>
        <v>0</v>
      </c>
      <c r="AF73" s="5">
        <f>'Data Analysis Sheet'!AD73+'Data Analysis Sheet'!AE73</f>
        <v>0</v>
      </c>
      <c r="AG73" s="5">
        <f>'Data Analysis Sheet'!T73+'Data Analysis Sheet'!Z73+'Data Analysis Sheet'!AB73</f>
        <v>0</v>
      </c>
      <c r="AH73" s="5">
        <f>'Data Analysis Sheet'!U73+'Data Entry Sheet'!AM73+'Data Entry Sheet'!AQ73</f>
        <v>0</v>
      </c>
      <c r="AI73" s="5">
        <f>'Data Analysis Sheet'!AG73+'Data Analysis Sheet'!AH73</f>
        <v>0</v>
      </c>
      <c r="AJ73" s="6">
        <f>'Data Entry Sheet'!AW73+'Data Entry Sheet'!AY73</f>
        <v>0</v>
      </c>
      <c r="AK73" s="6">
        <f>COUNTIF('Data Entry Sheet'!AT73:AV73,"&gt;0")</f>
        <v>0</v>
      </c>
      <c r="AL73" s="6">
        <f>'Data Analysis Sheet'!AK73+'Data Analysis Sheet'!V73</f>
        <v>0</v>
      </c>
      <c r="AM73" s="6" t="b">
        <f>AND('Data Analysis Sheet'!AK73&gt;0,'Data Analysis Sheet'!W73)</f>
        <v>0</v>
      </c>
      <c r="AN73" s="6">
        <f>IF(AND('Data Entry Sheet'!AW73='Data Entry Sheet'!AX73,'Data Entry Sheet'!AW73&gt;0),1,0)</f>
        <v>0</v>
      </c>
      <c r="AO73" s="6">
        <f>IF(AND('Data Entry Sheet'!AY73='Data Entry Sheet'!AZ73,'Data Entry Sheet'!AY73&gt;0),1,0)</f>
        <v>0</v>
      </c>
      <c r="AP73" s="6" t="b">
        <f>OR((AND('Data Analysis Sheet'!AN73=1,'Data Analysis Sheet'!AO73=1)),(AND('Data Analysis Sheet'!AN73=1,'Data Entry Sheet'!AY73=0)),(AND('Data Analysis Sheet'!AO73=1,'Data Entry Sheet'!AW73=0)))</f>
        <v>0</v>
      </c>
      <c r="AQ73" s="6">
        <f>IF(AND(('Data Entry Sheet'!AW73+'Data Entry Sheet'!AY73)='Data Entry Sheet'!BA73,('Data Entry Sheet'!AW73+'Data Entry Sheet'!AY73)&gt;0),1,0)</f>
        <v>0</v>
      </c>
      <c r="AR73" s="6">
        <f>COUNTIFS('Data Entry Sheet'!AS73,"&gt;5",'Data Entry Sheet'!BB73,"Yes")</f>
        <v>0</v>
      </c>
      <c r="AS73" s="5">
        <f>IF(AND('Data Entry Sheet'!BF73='Data Entry Sheet'!AW73,'Data Entry Sheet'!AW73&gt;0),1,0)</f>
        <v>0</v>
      </c>
      <c r="AT73" s="5">
        <f>IF(AND('Data Entry Sheet'!BG73='Data Entry Sheet'!AY73,'Data Entry Sheet'!AY73&gt;0),1,0)</f>
        <v>0</v>
      </c>
      <c r="AU73" s="5">
        <f>COUNTIFS('Data Analysis Sheet'!AS73,1,'Data Analysis Sheet'!AT73,1)</f>
        <v>0</v>
      </c>
      <c r="AV73" s="6">
        <f>IF(AND(('Data Entry Sheet'!AW73+'Data Entry Sheet'!AY73)='Data Entry Sheet'!BH73,('Data Entry Sheet'!AW73+'Data Entry Sheet'!AY73)&gt;0),1,0)</f>
        <v>0</v>
      </c>
    </row>
    <row r="74" spans="1:48" x14ac:dyDescent="0.25">
      <c r="A74" s="5">
        <f>COUNTIFS('Data Entry Sheet'!C74,"Male",'Data Entry Sheet'!E74,"Medical")</f>
        <v>0</v>
      </c>
      <c r="B74" s="5">
        <f>COUNTIFS('Data Entry Sheet'!C74,"Male",'Data Entry Sheet'!E74,"Surgical")</f>
        <v>0</v>
      </c>
      <c r="C74" s="22">
        <f>'Data Entry Sheet'!H74-'Data Entry Sheet'!F74</f>
        <v>0</v>
      </c>
      <c r="D74" s="5">
        <f>COUNTIFS('Data Analysis Sheet'!I74,1,'Data Entry Sheet'!T74,"Yes")</f>
        <v>0</v>
      </c>
      <c r="E74" s="52">
        <f>COUNTIFS('Data Entry Sheet'!T74,"Yes",'Data Analysis Sheet'!R74,1)</f>
        <v>0</v>
      </c>
      <c r="F74" s="5">
        <f>COUNTIFS('Data Analysis Sheet'!D74,1,'Data Entry Sheet'!U74,"Yes")</f>
        <v>0</v>
      </c>
      <c r="G74" s="52">
        <f>COUNTIFS('Data Analysis Sheet'!E74,1,'Data Entry Sheet'!U74,"Yes")</f>
        <v>0</v>
      </c>
      <c r="H74" s="5">
        <f>IF(AND('Data Entry Sheet'!V74='Data Entry Sheet'!W74,'Data Entry Sheet'!V74&gt;0),1,0)</f>
        <v>0</v>
      </c>
      <c r="I74" s="5">
        <f>COUNTIFS('Data Analysis Sheet'!H74,1,'Data Entry Sheet'!Q74,"Less than 24 hours")</f>
        <v>0</v>
      </c>
      <c r="J74" s="5">
        <f>IF(AND('Data Entry Sheet'!X74='Data Entry Sheet'!Y74,'Data Entry Sheet'!X74&gt;0),1,0)</f>
        <v>0</v>
      </c>
      <c r="K74" s="5">
        <f>COUNTIFS('Data Analysis Sheet'!J74,1,'Data Entry Sheet'!Q74,"Less than 24 hours")</f>
        <v>0</v>
      </c>
      <c r="L74" s="52">
        <f>IF(OR('Data Entry Sheet'!X74=0,'Data Analysis Sheet'!K74=1),1,0)</f>
        <v>1</v>
      </c>
      <c r="M74" s="5">
        <f>IF(AND('Data Entry Sheet'!Z74='Data Entry Sheet'!AA74,'Data Entry Sheet'!Z74&gt;0),1,0)</f>
        <v>0</v>
      </c>
      <c r="N74" s="5">
        <f>COUNTIFS('Data Analysis Sheet'!M74,1,'Data Entry Sheet'!Q74,"Less than 24 hours")</f>
        <v>0</v>
      </c>
      <c r="O74" s="52">
        <f>IF(OR('Data Entry Sheet'!Z74=0,'Data Analysis Sheet'!N74=1),1,0)</f>
        <v>1</v>
      </c>
      <c r="P74" s="5">
        <f>COUNTIFS('Data Analysis Sheet'!F74,1,'Data Entry Sheet'!AC74,"yes")</f>
        <v>0</v>
      </c>
      <c r="Q74" s="52">
        <f>COUNTIFS('Data Analysis Sheet'!G74,1,'Data Entry Sheet'!AC74,"yes")</f>
        <v>0</v>
      </c>
      <c r="R74" s="50">
        <f>COUNTIFS('Data Analysis Sheet'!O74,1,'Data Analysis Sheet'!L74,1,'Data Analysis Sheet'!I74,1)</f>
        <v>0</v>
      </c>
      <c r="S74" s="5">
        <f>'Data Analysis Sheet'!I74+'Data Analysis Sheet'!K74+'Data Analysis Sheet'!N74</f>
        <v>0</v>
      </c>
      <c r="T74" s="5">
        <f>'Data Entry Sheet'!AF74-'Data Entry Sheet'!AG74</f>
        <v>0</v>
      </c>
      <c r="U74" s="5">
        <f>'Data Entry Sheet'!AH74-'Data Entry Sheet'!AI74</f>
        <v>0</v>
      </c>
      <c r="V74" s="5">
        <f>'Data Entry Sheet'!AF74+'Data Entry Sheet'!AH74</f>
        <v>0</v>
      </c>
      <c r="W74" s="5">
        <f>'Data Analysis Sheet'!T74+'Data Analysis Sheet'!U74</f>
        <v>0</v>
      </c>
      <c r="X74" s="5">
        <f>'Data Entry Sheet'!V74-'Data Entry Sheet'!W74</f>
        <v>0</v>
      </c>
      <c r="Y74" s="5">
        <f>COUNTIFS('Data Analysis Sheet'!W74,0,'Data Analysis Sheet'!X74,"&gt;0")</f>
        <v>0</v>
      </c>
      <c r="Z74" s="5">
        <f>'Data Entry Sheet'!AJ74-'Data Entry Sheet'!AK74</f>
        <v>0</v>
      </c>
      <c r="AA74" s="5">
        <f>'Data Entry Sheet'!AL74-'Data Entry Sheet'!AM74</f>
        <v>0</v>
      </c>
      <c r="AB74" s="5">
        <f>'Data Entry Sheet'!AN74-'Data Entry Sheet'!AO74</f>
        <v>0</v>
      </c>
      <c r="AC74" s="5">
        <f>'Data Entry Sheet'!AP74-'Data Entry Sheet'!AQ74</f>
        <v>0</v>
      </c>
      <c r="AD74" s="5">
        <f>'Data Entry Sheet'!AF74+'Data Entry Sheet'!AJ74+'Data Entry Sheet'!AN74</f>
        <v>0</v>
      </c>
      <c r="AE74" s="5">
        <f>'Data Entry Sheet'!AH74+'Data Entry Sheet'!AL74+'Data Entry Sheet'!AP74</f>
        <v>0</v>
      </c>
      <c r="AF74" s="5">
        <f>'Data Analysis Sheet'!AD74+'Data Analysis Sheet'!AE74</f>
        <v>0</v>
      </c>
      <c r="AG74" s="5">
        <f>'Data Analysis Sheet'!T74+'Data Analysis Sheet'!Z74+'Data Analysis Sheet'!AB74</f>
        <v>0</v>
      </c>
      <c r="AH74" s="5">
        <f>'Data Analysis Sheet'!U74+'Data Entry Sheet'!AM74+'Data Entry Sheet'!AQ74</f>
        <v>0</v>
      </c>
      <c r="AI74" s="5">
        <f>'Data Analysis Sheet'!AG74+'Data Analysis Sheet'!AH74</f>
        <v>0</v>
      </c>
      <c r="AJ74" s="6">
        <f>'Data Entry Sheet'!AW74+'Data Entry Sheet'!AY74</f>
        <v>0</v>
      </c>
      <c r="AK74" s="6">
        <f>COUNTIF('Data Entry Sheet'!AT74:AV74,"&gt;0")</f>
        <v>0</v>
      </c>
      <c r="AL74" s="6">
        <f>'Data Analysis Sheet'!AK74+'Data Analysis Sheet'!V74</f>
        <v>0</v>
      </c>
      <c r="AM74" s="6" t="b">
        <f>AND('Data Analysis Sheet'!AK74&gt;0,'Data Analysis Sheet'!W74)</f>
        <v>0</v>
      </c>
      <c r="AN74" s="6">
        <f>IF(AND('Data Entry Sheet'!AW74='Data Entry Sheet'!AX74,'Data Entry Sheet'!AW74&gt;0),1,0)</f>
        <v>0</v>
      </c>
      <c r="AO74" s="6">
        <f>IF(AND('Data Entry Sheet'!AY74='Data Entry Sheet'!AZ74,'Data Entry Sheet'!AY74&gt;0),1,0)</f>
        <v>0</v>
      </c>
      <c r="AP74" s="6" t="b">
        <f>OR((AND('Data Analysis Sheet'!AN74=1,'Data Analysis Sheet'!AO74=1)),(AND('Data Analysis Sheet'!AN74=1,'Data Entry Sheet'!AY74=0)),(AND('Data Analysis Sheet'!AO74=1,'Data Entry Sheet'!AW74=0)))</f>
        <v>0</v>
      </c>
      <c r="AQ74" s="6">
        <f>IF(AND(('Data Entry Sheet'!AW74+'Data Entry Sheet'!AY74)='Data Entry Sheet'!BA74,('Data Entry Sheet'!AW74+'Data Entry Sheet'!AY74)&gt;0),1,0)</f>
        <v>0</v>
      </c>
      <c r="AR74" s="6">
        <f>COUNTIFS('Data Entry Sheet'!AS74,"&gt;5",'Data Entry Sheet'!BB74,"Yes")</f>
        <v>0</v>
      </c>
      <c r="AS74" s="5">
        <f>IF(AND('Data Entry Sheet'!BF74='Data Entry Sheet'!AW74,'Data Entry Sheet'!AW74&gt;0),1,0)</f>
        <v>0</v>
      </c>
      <c r="AT74" s="5">
        <f>IF(AND('Data Entry Sheet'!BG74='Data Entry Sheet'!AY74,'Data Entry Sheet'!AY74&gt;0),1,0)</f>
        <v>0</v>
      </c>
      <c r="AU74" s="5">
        <f>COUNTIFS('Data Analysis Sheet'!AS74,1,'Data Analysis Sheet'!AT74,1)</f>
        <v>0</v>
      </c>
      <c r="AV74" s="6">
        <f>IF(AND(('Data Entry Sheet'!AW74+'Data Entry Sheet'!AY74)='Data Entry Sheet'!BH74,('Data Entry Sheet'!AW74+'Data Entry Sheet'!AY74)&gt;0),1,0)</f>
        <v>0</v>
      </c>
    </row>
    <row r="75" spans="1:48" x14ac:dyDescent="0.25">
      <c r="A75" s="5">
        <f>COUNTIFS('Data Entry Sheet'!C75,"Male",'Data Entry Sheet'!E75,"Medical")</f>
        <v>0</v>
      </c>
      <c r="B75" s="5">
        <f>COUNTIFS('Data Entry Sheet'!C75,"Male",'Data Entry Sheet'!E75,"Surgical")</f>
        <v>0</v>
      </c>
      <c r="C75" s="22">
        <f>'Data Entry Sheet'!H75-'Data Entry Sheet'!F75</f>
        <v>0</v>
      </c>
      <c r="D75" s="5">
        <f>COUNTIFS('Data Analysis Sheet'!I75,1,'Data Entry Sheet'!T75,"Yes")</f>
        <v>0</v>
      </c>
      <c r="E75" s="52">
        <f>COUNTIFS('Data Entry Sheet'!T75,"Yes",'Data Analysis Sheet'!R75,1)</f>
        <v>0</v>
      </c>
      <c r="F75" s="5">
        <f>COUNTIFS('Data Analysis Sheet'!D75,1,'Data Entry Sheet'!U75,"Yes")</f>
        <v>0</v>
      </c>
      <c r="G75" s="52">
        <f>COUNTIFS('Data Analysis Sheet'!E75,1,'Data Entry Sheet'!U75,"Yes")</f>
        <v>0</v>
      </c>
      <c r="H75" s="5">
        <f>IF(AND('Data Entry Sheet'!V75='Data Entry Sheet'!W75,'Data Entry Sheet'!V75&gt;0),1,0)</f>
        <v>0</v>
      </c>
      <c r="I75" s="5">
        <f>COUNTIFS('Data Analysis Sheet'!H75,1,'Data Entry Sheet'!Q75,"Less than 24 hours")</f>
        <v>0</v>
      </c>
      <c r="J75" s="5">
        <f>IF(AND('Data Entry Sheet'!X75='Data Entry Sheet'!Y75,'Data Entry Sheet'!X75&gt;0),1,0)</f>
        <v>0</v>
      </c>
      <c r="K75" s="5">
        <f>COUNTIFS('Data Analysis Sheet'!J75,1,'Data Entry Sheet'!Q75,"Less than 24 hours")</f>
        <v>0</v>
      </c>
      <c r="L75" s="52">
        <f>IF(OR('Data Entry Sheet'!X75=0,'Data Analysis Sheet'!K75=1),1,0)</f>
        <v>1</v>
      </c>
      <c r="M75" s="5">
        <f>IF(AND('Data Entry Sheet'!Z75='Data Entry Sheet'!AA75,'Data Entry Sheet'!Z75&gt;0),1,0)</f>
        <v>0</v>
      </c>
      <c r="N75" s="5">
        <f>COUNTIFS('Data Analysis Sheet'!M75,1,'Data Entry Sheet'!Q75,"Less than 24 hours")</f>
        <v>0</v>
      </c>
      <c r="O75" s="52">
        <f>IF(OR('Data Entry Sheet'!Z75=0,'Data Analysis Sheet'!N75=1),1,0)</f>
        <v>1</v>
      </c>
      <c r="P75" s="5">
        <f>COUNTIFS('Data Analysis Sheet'!F75,1,'Data Entry Sheet'!AC75,"yes")</f>
        <v>0</v>
      </c>
      <c r="Q75" s="52">
        <f>COUNTIFS('Data Analysis Sheet'!G75,1,'Data Entry Sheet'!AC75,"yes")</f>
        <v>0</v>
      </c>
      <c r="R75" s="50">
        <f>COUNTIFS('Data Analysis Sheet'!O75,1,'Data Analysis Sheet'!L75,1,'Data Analysis Sheet'!I75,1)</f>
        <v>0</v>
      </c>
      <c r="S75" s="5">
        <f>'Data Analysis Sheet'!I75+'Data Analysis Sheet'!K75+'Data Analysis Sheet'!N75</f>
        <v>0</v>
      </c>
      <c r="T75" s="5">
        <f>'Data Entry Sheet'!AF75-'Data Entry Sheet'!AG75</f>
        <v>0</v>
      </c>
      <c r="U75" s="5">
        <f>'Data Entry Sheet'!AH75-'Data Entry Sheet'!AI75</f>
        <v>0</v>
      </c>
      <c r="V75" s="5">
        <f>'Data Entry Sheet'!AF75+'Data Entry Sheet'!AH75</f>
        <v>0</v>
      </c>
      <c r="W75" s="5">
        <f>'Data Analysis Sheet'!T75+'Data Analysis Sheet'!U75</f>
        <v>0</v>
      </c>
      <c r="X75" s="5">
        <f>'Data Entry Sheet'!V75-'Data Entry Sheet'!W75</f>
        <v>0</v>
      </c>
      <c r="Y75" s="5">
        <f>COUNTIFS('Data Analysis Sheet'!W75,0,'Data Analysis Sheet'!X75,"&gt;0")</f>
        <v>0</v>
      </c>
      <c r="Z75" s="5">
        <f>'Data Entry Sheet'!AJ75-'Data Entry Sheet'!AK75</f>
        <v>0</v>
      </c>
      <c r="AA75" s="5">
        <f>'Data Entry Sheet'!AL75-'Data Entry Sheet'!AM75</f>
        <v>0</v>
      </c>
      <c r="AB75" s="5">
        <f>'Data Entry Sheet'!AN75-'Data Entry Sheet'!AO75</f>
        <v>0</v>
      </c>
      <c r="AC75" s="5">
        <f>'Data Entry Sheet'!AP75-'Data Entry Sheet'!AQ75</f>
        <v>0</v>
      </c>
      <c r="AD75" s="5">
        <f>'Data Entry Sheet'!AF75+'Data Entry Sheet'!AJ75+'Data Entry Sheet'!AN75</f>
        <v>0</v>
      </c>
      <c r="AE75" s="5">
        <f>'Data Entry Sheet'!AH75+'Data Entry Sheet'!AL75+'Data Entry Sheet'!AP75</f>
        <v>0</v>
      </c>
      <c r="AF75" s="5">
        <f>'Data Analysis Sheet'!AD75+'Data Analysis Sheet'!AE75</f>
        <v>0</v>
      </c>
      <c r="AG75" s="5">
        <f>'Data Analysis Sheet'!T75+'Data Analysis Sheet'!Z75+'Data Analysis Sheet'!AB75</f>
        <v>0</v>
      </c>
      <c r="AH75" s="5">
        <f>'Data Analysis Sheet'!U75+'Data Entry Sheet'!AM75+'Data Entry Sheet'!AQ75</f>
        <v>0</v>
      </c>
      <c r="AI75" s="5">
        <f>'Data Analysis Sheet'!AG75+'Data Analysis Sheet'!AH75</f>
        <v>0</v>
      </c>
      <c r="AJ75" s="6">
        <f>'Data Entry Sheet'!AW75+'Data Entry Sheet'!AY75</f>
        <v>0</v>
      </c>
      <c r="AK75" s="6">
        <f>COUNTIF('Data Entry Sheet'!AT75:AV75,"&gt;0")</f>
        <v>0</v>
      </c>
      <c r="AL75" s="6">
        <f>'Data Analysis Sheet'!AK75+'Data Analysis Sheet'!V75</f>
        <v>0</v>
      </c>
      <c r="AM75" s="6" t="b">
        <f>AND('Data Analysis Sheet'!AK75&gt;0,'Data Analysis Sheet'!W75)</f>
        <v>0</v>
      </c>
      <c r="AN75" s="6">
        <f>IF(AND('Data Entry Sheet'!AW75='Data Entry Sheet'!AX75,'Data Entry Sheet'!AW75&gt;0),1,0)</f>
        <v>0</v>
      </c>
      <c r="AO75" s="6">
        <f>IF(AND('Data Entry Sheet'!AY75='Data Entry Sheet'!AZ75,'Data Entry Sheet'!AY75&gt;0),1,0)</f>
        <v>0</v>
      </c>
      <c r="AP75" s="6" t="b">
        <f>OR((AND('Data Analysis Sheet'!AN75=1,'Data Analysis Sheet'!AO75=1)),(AND('Data Analysis Sheet'!AN75=1,'Data Entry Sheet'!AY75=0)),(AND('Data Analysis Sheet'!AO75=1,'Data Entry Sheet'!AW75=0)))</f>
        <v>0</v>
      </c>
      <c r="AQ75" s="6">
        <f>IF(AND(('Data Entry Sheet'!AW75+'Data Entry Sheet'!AY75)='Data Entry Sheet'!BA75,('Data Entry Sheet'!AW75+'Data Entry Sheet'!AY75)&gt;0),1,0)</f>
        <v>0</v>
      </c>
      <c r="AR75" s="6">
        <f>COUNTIFS('Data Entry Sheet'!AS75,"&gt;5",'Data Entry Sheet'!BB75,"Yes")</f>
        <v>0</v>
      </c>
      <c r="AS75" s="5">
        <f>IF(AND('Data Entry Sheet'!BF75='Data Entry Sheet'!AW75,'Data Entry Sheet'!AW75&gt;0),1,0)</f>
        <v>0</v>
      </c>
      <c r="AT75" s="5">
        <f>IF(AND('Data Entry Sheet'!BG75='Data Entry Sheet'!AY75,'Data Entry Sheet'!AY75&gt;0),1,0)</f>
        <v>0</v>
      </c>
      <c r="AU75" s="5">
        <f>COUNTIFS('Data Analysis Sheet'!AS75,1,'Data Analysis Sheet'!AT75,1)</f>
        <v>0</v>
      </c>
      <c r="AV75" s="6">
        <f>IF(AND(('Data Entry Sheet'!AW75+'Data Entry Sheet'!AY75)='Data Entry Sheet'!BH75,('Data Entry Sheet'!AW75+'Data Entry Sheet'!AY75)&gt;0),1,0)</f>
        <v>0</v>
      </c>
    </row>
    <row r="76" spans="1:48" x14ac:dyDescent="0.25">
      <c r="A76" s="5">
        <f>COUNTIFS('Data Entry Sheet'!C76,"Male",'Data Entry Sheet'!E76,"Medical")</f>
        <v>0</v>
      </c>
      <c r="B76" s="5">
        <f>COUNTIFS('Data Entry Sheet'!C76,"Male",'Data Entry Sheet'!E76,"Surgical")</f>
        <v>0</v>
      </c>
      <c r="C76" s="22">
        <f>'Data Entry Sheet'!H76-'Data Entry Sheet'!F76</f>
        <v>0</v>
      </c>
      <c r="D76" s="5">
        <f>COUNTIFS('Data Analysis Sheet'!I76,1,'Data Entry Sheet'!T76,"Yes")</f>
        <v>0</v>
      </c>
      <c r="E76" s="52">
        <f>COUNTIFS('Data Entry Sheet'!T76,"Yes",'Data Analysis Sheet'!R76,1)</f>
        <v>0</v>
      </c>
      <c r="F76" s="5">
        <f>COUNTIFS('Data Analysis Sheet'!D76,1,'Data Entry Sheet'!U76,"Yes")</f>
        <v>0</v>
      </c>
      <c r="G76" s="52">
        <f>COUNTIFS('Data Analysis Sheet'!E76,1,'Data Entry Sheet'!U76,"Yes")</f>
        <v>0</v>
      </c>
      <c r="H76" s="5">
        <f>IF(AND('Data Entry Sheet'!V76='Data Entry Sheet'!W76,'Data Entry Sheet'!V76&gt;0),1,0)</f>
        <v>0</v>
      </c>
      <c r="I76" s="5">
        <f>COUNTIFS('Data Analysis Sheet'!H76,1,'Data Entry Sheet'!Q76,"Less than 24 hours")</f>
        <v>0</v>
      </c>
      <c r="J76" s="5">
        <f>IF(AND('Data Entry Sheet'!X76='Data Entry Sheet'!Y76,'Data Entry Sheet'!X76&gt;0),1,0)</f>
        <v>0</v>
      </c>
      <c r="K76" s="5">
        <f>COUNTIFS('Data Analysis Sheet'!J76,1,'Data Entry Sheet'!Q76,"Less than 24 hours")</f>
        <v>0</v>
      </c>
      <c r="L76" s="52">
        <f>IF(OR('Data Entry Sheet'!X76=0,'Data Analysis Sheet'!K76=1),1,0)</f>
        <v>1</v>
      </c>
      <c r="M76" s="5">
        <f>IF(AND('Data Entry Sheet'!Z76='Data Entry Sheet'!AA76,'Data Entry Sheet'!Z76&gt;0),1,0)</f>
        <v>0</v>
      </c>
      <c r="N76" s="5">
        <f>COUNTIFS('Data Analysis Sheet'!M76,1,'Data Entry Sheet'!Q76,"Less than 24 hours")</f>
        <v>0</v>
      </c>
      <c r="O76" s="52">
        <f>IF(OR('Data Entry Sheet'!Z76=0,'Data Analysis Sheet'!N76=1),1,0)</f>
        <v>1</v>
      </c>
      <c r="P76" s="5">
        <f>COUNTIFS('Data Analysis Sheet'!F76,1,'Data Entry Sheet'!AC76,"yes")</f>
        <v>0</v>
      </c>
      <c r="Q76" s="52">
        <f>COUNTIFS('Data Analysis Sheet'!G76,1,'Data Entry Sheet'!AC76,"yes")</f>
        <v>0</v>
      </c>
      <c r="R76" s="50">
        <f>COUNTIFS('Data Analysis Sheet'!O76,1,'Data Analysis Sheet'!L76,1,'Data Analysis Sheet'!I76,1)</f>
        <v>0</v>
      </c>
      <c r="S76" s="5">
        <f>'Data Analysis Sheet'!I76+'Data Analysis Sheet'!K76+'Data Analysis Sheet'!N76</f>
        <v>0</v>
      </c>
      <c r="T76" s="5">
        <f>'Data Entry Sheet'!AF76-'Data Entry Sheet'!AG76</f>
        <v>0</v>
      </c>
      <c r="U76" s="5">
        <f>'Data Entry Sheet'!AH76-'Data Entry Sheet'!AI76</f>
        <v>0</v>
      </c>
      <c r="V76" s="5">
        <f>'Data Entry Sheet'!AF76+'Data Entry Sheet'!AH76</f>
        <v>0</v>
      </c>
      <c r="W76" s="5">
        <f>'Data Analysis Sheet'!T76+'Data Analysis Sheet'!U76</f>
        <v>0</v>
      </c>
      <c r="X76" s="5">
        <f>'Data Entry Sheet'!V76-'Data Entry Sheet'!W76</f>
        <v>0</v>
      </c>
      <c r="Y76" s="5">
        <f>COUNTIFS('Data Analysis Sheet'!W76,0,'Data Analysis Sheet'!X76,"&gt;0")</f>
        <v>0</v>
      </c>
      <c r="Z76" s="5">
        <f>'Data Entry Sheet'!AJ76-'Data Entry Sheet'!AK76</f>
        <v>0</v>
      </c>
      <c r="AA76" s="5">
        <f>'Data Entry Sheet'!AL76-'Data Entry Sheet'!AM76</f>
        <v>0</v>
      </c>
      <c r="AB76" s="5">
        <f>'Data Entry Sheet'!AN76-'Data Entry Sheet'!AO76</f>
        <v>0</v>
      </c>
      <c r="AC76" s="5">
        <f>'Data Entry Sheet'!AP76-'Data Entry Sheet'!AQ76</f>
        <v>0</v>
      </c>
      <c r="AD76" s="5">
        <f>'Data Entry Sheet'!AF76+'Data Entry Sheet'!AJ76+'Data Entry Sheet'!AN76</f>
        <v>0</v>
      </c>
      <c r="AE76" s="5">
        <f>'Data Entry Sheet'!AH76+'Data Entry Sheet'!AL76+'Data Entry Sheet'!AP76</f>
        <v>0</v>
      </c>
      <c r="AF76" s="5">
        <f>'Data Analysis Sheet'!AD76+'Data Analysis Sheet'!AE76</f>
        <v>0</v>
      </c>
      <c r="AG76" s="5">
        <f>'Data Analysis Sheet'!T76+'Data Analysis Sheet'!Z76+'Data Analysis Sheet'!AB76</f>
        <v>0</v>
      </c>
      <c r="AH76" s="5">
        <f>'Data Analysis Sheet'!U76+'Data Entry Sheet'!AM76+'Data Entry Sheet'!AQ76</f>
        <v>0</v>
      </c>
      <c r="AI76" s="5">
        <f>'Data Analysis Sheet'!AG76+'Data Analysis Sheet'!AH76</f>
        <v>0</v>
      </c>
      <c r="AJ76" s="6">
        <f>'Data Entry Sheet'!AW76+'Data Entry Sheet'!AY76</f>
        <v>0</v>
      </c>
      <c r="AK76" s="6">
        <f>COUNTIF('Data Entry Sheet'!AT76:AV76,"&gt;0")</f>
        <v>0</v>
      </c>
      <c r="AL76" s="6">
        <f>'Data Analysis Sheet'!AK76+'Data Analysis Sheet'!V76</f>
        <v>0</v>
      </c>
      <c r="AM76" s="6" t="b">
        <f>AND('Data Analysis Sheet'!AK76&gt;0,'Data Analysis Sheet'!W76)</f>
        <v>0</v>
      </c>
      <c r="AN76" s="6">
        <f>IF(AND('Data Entry Sheet'!AW76='Data Entry Sheet'!AX76,'Data Entry Sheet'!AW76&gt;0),1,0)</f>
        <v>0</v>
      </c>
      <c r="AO76" s="6">
        <f>IF(AND('Data Entry Sheet'!AY76='Data Entry Sheet'!AZ76,'Data Entry Sheet'!AY76&gt;0),1,0)</f>
        <v>0</v>
      </c>
      <c r="AP76" s="6" t="b">
        <f>OR((AND('Data Analysis Sheet'!AN76=1,'Data Analysis Sheet'!AO76=1)),(AND('Data Analysis Sheet'!AN76=1,'Data Entry Sheet'!AY76=0)),(AND('Data Analysis Sheet'!AO76=1,'Data Entry Sheet'!AW76=0)))</f>
        <v>0</v>
      </c>
      <c r="AQ76" s="6">
        <f>IF(AND(('Data Entry Sheet'!AW76+'Data Entry Sheet'!AY76)='Data Entry Sheet'!BA76,('Data Entry Sheet'!AW76+'Data Entry Sheet'!AY76)&gt;0),1,0)</f>
        <v>0</v>
      </c>
      <c r="AR76" s="6">
        <f>COUNTIFS('Data Entry Sheet'!AS76,"&gt;5",'Data Entry Sheet'!BB76,"Yes")</f>
        <v>0</v>
      </c>
      <c r="AS76" s="5">
        <f>IF(AND('Data Entry Sheet'!BF76='Data Entry Sheet'!AW76,'Data Entry Sheet'!AW76&gt;0),1,0)</f>
        <v>0</v>
      </c>
      <c r="AT76" s="5">
        <f>IF(AND('Data Entry Sheet'!BG76='Data Entry Sheet'!AY76,'Data Entry Sheet'!AY76&gt;0),1,0)</f>
        <v>0</v>
      </c>
      <c r="AU76" s="5">
        <f>COUNTIFS('Data Analysis Sheet'!AS76,1,'Data Analysis Sheet'!AT76,1)</f>
        <v>0</v>
      </c>
      <c r="AV76" s="6">
        <f>IF(AND(('Data Entry Sheet'!AW76+'Data Entry Sheet'!AY76)='Data Entry Sheet'!BH76,('Data Entry Sheet'!AW76+'Data Entry Sheet'!AY76)&gt;0),1,0)</f>
        <v>0</v>
      </c>
    </row>
    <row r="77" spans="1:48" x14ac:dyDescent="0.25">
      <c r="A77" s="5">
        <f>COUNTIFS('Data Entry Sheet'!C77,"Male",'Data Entry Sheet'!E77,"Medical")</f>
        <v>0</v>
      </c>
      <c r="B77" s="5">
        <f>COUNTIFS('Data Entry Sheet'!C77,"Male",'Data Entry Sheet'!E77,"Surgical")</f>
        <v>0</v>
      </c>
      <c r="C77" s="22">
        <f>'Data Entry Sheet'!H77-'Data Entry Sheet'!F77</f>
        <v>0</v>
      </c>
      <c r="D77" s="5">
        <f>COUNTIFS('Data Analysis Sheet'!I77,1,'Data Entry Sheet'!T77,"Yes")</f>
        <v>0</v>
      </c>
      <c r="E77" s="52">
        <f>COUNTIFS('Data Entry Sheet'!T77,"Yes",'Data Analysis Sheet'!R77,1)</f>
        <v>0</v>
      </c>
      <c r="F77" s="5">
        <f>COUNTIFS('Data Analysis Sheet'!D77,1,'Data Entry Sheet'!U77,"Yes")</f>
        <v>0</v>
      </c>
      <c r="G77" s="52">
        <f>COUNTIFS('Data Analysis Sheet'!E77,1,'Data Entry Sheet'!U77,"Yes")</f>
        <v>0</v>
      </c>
      <c r="H77" s="5">
        <f>IF(AND('Data Entry Sheet'!V77='Data Entry Sheet'!W77,'Data Entry Sheet'!V77&gt;0),1,0)</f>
        <v>0</v>
      </c>
      <c r="I77" s="5">
        <f>COUNTIFS('Data Analysis Sheet'!H77,1,'Data Entry Sheet'!Q77,"Less than 24 hours")</f>
        <v>0</v>
      </c>
      <c r="J77" s="5">
        <f>IF(AND('Data Entry Sheet'!X77='Data Entry Sheet'!Y77,'Data Entry Sheet'!X77&gt;0),1,0)</f>
        <v>0</v>
      </c>
      <c r="K77" s="5">
        <f>COUNTIFS('Data Analysis Sheet'!J77,1,'Data Entry Sheet'!Q77,"Less than 24 hours")</f>
        <v>0</v>
      </c>
      <c r="L77" s="52">
        <f>IF(OR('Data Entry Sheet'!X77=0,'Data Analysis Sheet'!K77=1),1,0)</f>
        <v>1</v>
      </c>
      <c r="M77" s="5">
        <f>IF(AND('Data Entry Sheet'!Z77='Data Entry Sheet'!AA77,'Data Entry Sheet'!Z77&gt;0),1,0)</f>
        <v>0</v>
      </c>
      <c r="N77" s="5">
        <f>COUNTIFS('Data Analysis Sheet'!M77,1,'Data Entry Sheet'!Q77,"Less than 24 hours")</f>
        <v>0</v>
      </c>
      <c r="O77" s="52">
        <f>IF(OR('Data Entry Sheet'!Z77=0,'Data Analysis Sheet'!N77=1),1,0)</f>
        <v>1</v>
      </c>
      <c r="P77" s="5">
        <f>COUNTIFS('Data Analysis Sheet'!F77,1,'Data Entry Sheet'!AC77,"yes")</f>
        <v>0</v>
      </c>
      <c r="Q77" s="52">
        <f>COUNTIFS('Data Analysis Sheet'!G77,1,'Data Entry Sheet'!AC77,"yes")</f>
        <v>0</v>
      </c>
      <c r="R77" s="50">
        <f>COUNTIFS('Data Analysis Sheet'!O77,1,'Data Analysis Sheet'!L77,1,'Data Analysis Sheet'!I77,1)</f>
        <v>0</v>
      </c>
      <c r="S77" s="5">
        <f>'Data Analysis Sheet'!I77+'Data Analysis Sheet'!K77+'Data Analysis Sheet'!N77</f>
        <v>0</v>
      </c>
      <c r="T77" s="5">
        <f>'Data Entry Sheet'!AF77-'Data Entry Sheet'!AG77</f>
        <v>0</v>
      </c>
      <c r="U77" s="5">
        <f>'Data Entry Sheet'!AH77-'Data Entry Sheet'!AI77</f>
        <v>0</v>
      </c>
      <c r="V77" s="5">
        <f>'Data Entry Sheet'!AF77+'Data Entry Sheet'!AH77</f>
        <v>0</v>
      </c>
      <c r="W77" s="5">
        <f>'Data Analysis Sheet'!T77+'Data Analysis Sheet'!U77</f>
        <v>0</v>
      </c>
      <c r="X77" s="5">
        <f>'Data Entry Sheet'!V77-'Data Entry Sheet'!W77</f>
        <v>0</v>
      </c>
      <c r="Y77" s="5">
        <f>COUNTIFS('Data Analysis Sheet'!W77,0,'Data Analysis Sheet'!X77,"&gt;0")</f>
        <v>0</v>
      </c>
      <c r="Z77" s="5">
        <f>'Data Entry Sheet'!AJ77-'Data Entry Sheet'!AK77</f>
        <v>0</v>
      </c>
      <c r="AA77" s="5">
        <f>'Data Entry Sheet'!AL77-'Data Entry Sheet'!AM77</f>
        <v>0</v>
      </c>
      <c r="AB77" s="5">
        <f>'Data Entry Sheet'!AN77-'Data Entry Sheet'!AO77</f>
        <v>0</v>
      </c>
      <c r="AC77" s="5">
        <f>'Data Entry Sheet'!AP77-'Data Entry Sheet'!AQ77</f>
        <v>0</v>
      </c>
      <c r="AD77" s="5">
        <f>'Data Entry Sheet'!AF77+'Data Entry Sheet'!AJ77+'Data Entry Sheet'!AN77</f>
        <v>0</v>
      </c>
      <c r="AE77" s="5">
        <f>'Data Entry Sheet'!AH77+'Data Entry Sheet'!AL77+'Data Entry Sheet'!AP77</f>
        <v>0</v>
      </c>
      <c r="AF77" s="5">
        <f>'Data Analysis Sheet'!AD77+'Data Analysis Sheet'!AE77</f>
        <v>0</v>
      </c>
      <c r="AG77" s="5">
        <f>'Data Analysis Sheet'!T77+'Data Analysis Sheet'!Z77+'Data Analysis Sheet'!AB77</f>
        <v>0</v>
      </c>
      <c r="AH77" s="5">
        <f>'Data Analysis Sheet'!U77+'Data Entry Sheet'!AM77+'Data Entry Sheet'!AQ77</f>
        <v>0</v>
      </c>
      <c r="AI77" s="5">
        <f>'Data Analysis Sheet'!AG77+'Data Analysis Sheet'!AH77</f>
        <v>0</v>
      </c>
      <c r="AJ77" s="6">
        <f>'Data Entry Sheet'!AW77+'Data Entry Sheet'!AY77</f>
        <v>0</v>
      </c>
      <c r="AK77" s="6">
        <f>COUNTIF('Data Entry Sheet'!AT77:AV77,"&gt;0")</f>
        <v>0</v>
      </c>
      <c r="AL77" s="6">
        <f>'Data Analysis Sheet'!AK77+'Data Analysis Sheet'!V77</f>
        <v>0</v>
      </c>
      <c r="AM77" s="6" t="b">
        <f>AND('Data Analysis Sheet'!AK77&gt;0,'Data Analysis Sheet'!W77)</f>
        <v>0</v>
      </c>
      <c r="AN77" s="6">
        <f>IF(AND('Data Entry Sheet'!AW77='Data Entry Sheet'!AX77,'Data Entry Sheet'!AW77&gt;0),1,0)</f>
        <v>0</v>
      </c>
      <c r="AO77" s="6">
        <f>IF(AND('Data Entry Sheet'!AY77='Data Entry Sheet'!AZ77,'Data Entry Sheet'!AY77&gt;0),1,0)</f>
        <v>0</v>
      </c>
      <c r="AP77" s="6" t="b">
        <f>OR((AND('Data Analysis Sheet'!AN77=1,'Data Analysis Sheet'!AO77=1)),(AND('Data Analysis Sheet'!AN77=1,'Data Entry Sheet'!AY77=0)),(AND('Data Analysis Sheet'!AO77=1,'Data Entry Sheet'!AW77=0)))</f>
        <v>0</v>
      </c>
      <c r="AQ77" s="6">
        <f>IF(AND(('Data Entry Sheet'!AW77+'Data Entry Sheet'!AY77)='Data Entry Sheet'!BA77,('Data Entry Sheet'!AW77+'Data Entry Sheet'!AY77)&gt;0),1,0)</f>
        <v>0</v>
      </c>
      <c r="AR77" s="6">
        <f>COUNTIFS('Data Entry Sheet'!AS77,"&gt;5",'Data Entry Sheet'!BB77,"Yes")</f>
        <v>0</v>
      </c>
      <c r="AS77" s="5">
        <f>IF(AND('Data Entry Sheet'!BF77='Data Entry Sheet'!AW77,'Data Entry Sheet'!AW77&gt;0),1,0)</f>
        <v>0</v>
      </c>
      <c r="AT77" s="5">
        <f>IF(AND('Data Entry Sheet'!BG77='Data Entry Sheet'!AY77,'Data Entry Sheet'!AY77&gt;0),1,0)</f>
        <v>0</v>
      </c>
      <c r="AU77" s="5">
        <f>COUNTIFS('Data Analysis Sheet'!AS77,1,'Data Analysis Sheet'!AT77,1)</f>
        <v>0</v>
      </c>
      <c r="AV77" s="6">
        <f>IF(AND(('Data Entry Sheet'!AW77+'Data Entry Sheet'!AY77)='Data Entry Sheet'!BH77,('Data Entry Sheet'!AW77+'Data Entry Sheet'!AY77)&gt;0),1,0)</f>
        <v>0</v>
      </c>
    </row>
    <row r="78" spans="1:48" x14ac:dyDescent="0.25">
      <c r="A78" s="5">
        <f>COUNTIFS('Data Entry Sheet'!C78,"Male",'Data Entry Sheet'!E78,"Medical")</f>
        <v>0</v>
      </c>
      <c r="B78" s="5">
        <f>COUNTIFS('Data Entry Sheet'!C78,"Male",'Data Entry Sheet'!E78,"Surgical")</f>
        <v>0</v>
      </c>
      <c r="C78" s="22">
        <f>'Data Entry Sheet'!H78-'Data Entry Sheet'!F78</f>
        <v>0</v>
      </c>
      <c r="D78" s="5">
        <f>COUNTIFS('Data Analysis Sheet'!I78,1,'Data Entry Sheet'!T78,"Yes")</f>
        <v>0</v>
      </c>
      <c r="E78" s="52">
        <f>COUNTIFS('Data Entry Sheet'!T78,"Yes",'Data Analysis Sheet'!R78,1)</f>
        <v>0</v>
      </c>
      <c r="F78" s="5">
        <f>COUNTIFS('Data Analysis Sheet'!D78,1,'Data Entry Sheet'!U78,"Yes")</f>
        <v>0</v>
      </c>
      <c r="G78" s="52">
        <f>COUNTIFS('Data Analysis Sheet'!E78,1,'Data Entry Sheet'!U78,"Yes")</f>
        <v>0</v>
      </c>
      <c r="H78" s="5">
        <f>IF(AND('Data Entry Sheet'!V78='Data Entry Sheet'!W78,'Data Entry Sheet'!V78&gt;0),1,0)</f>
        <v>0</v>
      </c>
      <c r="I78" s="5">
        <f>COUNTIFS('Data Analysis Sheet'!H78,1,'Data Entry Sheet'!Q78,"Less than 24 hours")</f>
        <v>0</v>
      </c>
      <c r="J78" s="5">
        <f>IF(AND('Data Entry Sheet'!X78='Data Entry Sheet'!Y78,'Data Entry Sheet'!X78&gt;0),1,0)</f>
        <v>0</v>
      </c>
      <c r="K78" s="5">
        <f>COUNTIFS('Data Analysis Sheet'!J78,1,'Data Entry Sheet'!Q78,"Less than 24 hours")</f>
        <v>0</v>
      </c>
      <c r="L78" s="52">
        <f>IF(OR('Data Entry Sheet'!X78=0,'Data Analysis Sheet'!K78=1),1,0)</f>
        <v>1</v>
      </c>
      <c r="M78" s="5">
        <f>IF(AND('Data Entry Sheet'!Z78='Data Entry Sheet'!AA78,'Data Entry Sheet'!Z78&gt;0),1,0)</f>
        <v>0</v>
      </c>
      <c r="N78" s="5">
        <f>COUNTIFS('Data Analysis Sheet'!M78,1,'Data Entry Sheet'!Q78,"Less than 24 hours")</f>
        <v>0</v>
      </c>
      <c r="O78" s="52">
        <f>IF(OR('Data Entry Sheet'!Z78=0,'Data Analysis Sheet'!N78=1),1,0)</f>
        <v>1</v>
      </c>
      <c r="P78" s="5">
        <f>COUNTIFS('Data Analysis Sheet'!F78,1,'Data Entry Sheet'!AC78,"yes")</f>
        <v>0</v>
      </c>
      <c r="Q78" s="52">
        <f>COUNTIFS('Data Analysis Sheet'!G78,1,'Data Entry Sheet'!AC78,"yes")</f>
        <v>0</v>
      </c>
      <c r="R78" s="50">
        <f>COUNTIFS('Data Analysis Sheet'!O78,1,'Data Analysis Sheet'!L78,1,'Data Analysis Sheet'!I78,1)</f>
        <v>0</v>
      </c>
      <c r="S78" s="5">
        <f>'Data Analysis Sheet'!I78+'Data Analysis Sheet'!K78+'Data Analysis Sheet'!N78</f>
        <v>0</v>
      </c>
      <c r="T78" s="5">
        <f>'Data Entry Sheet'!AF78-'Data Entry Sheet'!AG78</f>
        <v>0</v>
      </c>
      <c r="U78" s="5">
        <f>'Data Entry Sheet'!AH78-'Data Entry Sheet'!AI78</f>
        <v>0</v>
      </c>
      <c r="V78" s="5">
        <f>'Data Entry Sheet'!AF78+'Data Entry Sheet'!AH78</f>
        <v>0</v>
      </c>
      <c r="W78" s="5">
        <f>'Data Analysis Sheet'!T78+'Data Analysis Sheet'!U78</f>
        <v>0</v>
      </c>
      <c r="X78" s="5">
        <f>'Data Entry Sheet'!V78-'Data Entry Sheet'!W78</f>
        <v>0</v>
      </c>
      <c r="Y78" s="5">
        <f>COUNTIFS('Data Analysis Sheet'!W78,0,'Data Analysis Sheet'!X78,"&gt;0")</f>
        <v>0</v>
      </c>
      <c r="Z78" s="5">
        <f>'Data Entry Sheet'!AJ78-'Data Entry Sheet'!AK78</f>
        <v>0</v>
      </c>
      <c r="AA78" s="5">
        <f>'Data Entry Sheet'!AL78-'Data Entry Sheet'!AM78</f>
        <v>0</v>
      </c>
      <c r="AB78" s="5">
        <f>'Data Entry Sheet'!AN78-'Data Entry Sheet'!AO78</f>
        <v>0</v>
      </c>
      <c r="AC78" s="5">
        <f>'Data Entry Sheet'!AP78-'Data Entry Sheet'!AQ78</f>
        <v>0</v>
      </c>
      <c r="AD78" s="5">
        <f>'Data Entry Sheet'!AF78+'Data Entry Sheet'!AJ78+'Data Entry Sheet'!AN78</f>
        <v>0</v>
      </c>
      <c r="AE78" s="5">
        <f>'Data Entry Sheet'!AH78+'Data Entry Sheet'!AL78+'Data Entry Sheet'!AP78</f>
        <v>0</v>
      </c>
      <c r="AF78" s="5">
        <f>'Data Analysis Sheet'!AD78+'Data Analysis Sheet'!AE78</f>
        <v>0</v>
      </c>
      <c r="AG78" s="5">
        <f>'Data Analysis Sheet'!T78+'Data Analysis Sheet'!Z78+'Data Analysis Sheet'!AB78</f>
        <v>0</v>
      </c>
      <c r="AH78" s="5">
        <f>'Data Analysis Sheet'!U78+'Data Entry Sheet'!AM78+'Data Entry Sheet'!AQ78</f>
        <v>0</v>
      </c>
      <c r="AI78" s="5">
        <f>'Data Analysis Sheet'!AG78+'Data Analysis Sheet'!AH78</f>
        <v>0</v>
      </c>
      <c r="AJ78" s="6">
        <f>'Data Entry Sheet'!AW78+'Data Entry Sheet'!AY78</f>
        <v>0</v>
      </c>
      <c r="AK78" s="6">
        <f>COUNTIF('Data Entry Sheet'!AT78:AV78,"&gt;0")</f>
        <v>0</v>
      </c>
      <c r="AL78" s="6">
        <f>'Data Analysis Sheet'!AK78+'Data Analysis Sheet'!V78</f>
        <v>0</v>
      </c>
      <c r="AM78" s="6" t="b">
        <f>AND('Data Analysis Sheet'!AK78&gt;0,'Data Analysis Sheet'!W78)</f>
        <v>0</v>
      </c>
      <c r="AN78" s="6">
        <f>IF(AND('Data Entry Sheet'!AW78='Data Entry Sheet'!AX78,'Data Entry Sheet'!AW78&gt;0),1,0)</f>
        <v>0</v>
      </c>
      <c r="AO78" s="6">
        <f>IF(AND('Data Entry Sheet'!AY78='Data Entry Sheet'!AZ78,'Data Entry Sheet'!AY78&gt;0),1,0)</f>
        <v>0</v>
      </c>
      <c r="AP78" s="6" t="b">
        <f>OR((AND('Data Analysis Sheet'!AN78=1,'Data Analysis Sheet'!AO78=1)),(AND('Data Analysis Sheet'!AN78=1,'Data Entry Sheet'!AY78=0)),(AND('Data Analysis Sheet'!AO78=1,'Data Entry Sheet'!AW78=0)))</f>
        <v>0</v>
      </c>
      <c r="AQ78" s="6">
        <f>IF(AND(('Data Entry Sheet'!AW78+'Data Entry Sheet'!AY78)='Data Entry Sheet'!BA78,('Data Entry Sheet'!AW78+'Data Entry Sheet'!AY78)&gt;0),1,0)</f>
        <v>0</v>
      </c>
      <c r="AR78" s="6">
        <f>COUNTIFS('Data Entry Sheet'!AS78,"&gt;5",'Data Entry Sheet'!BB78,"Yes")</f>
        <v>0</v>
      </c>
      <c r="AS78" s="5">
        <f>IF(AND('Data Entry Sheet'!BF78='Data Entry Sheet'!AW78,'Data Entry Sheet'!AW78&gt;0),1,0)</f>
        <v>0</v>
      </c>
      <c r="AT78" s="5">
        <f>IF(AND('Data Entry Sheet'!BG78='Data Entry Sheet'!AY78,'Data Entry Sheet'!AY78&gt;0),1,0)</f>
        <v>0</v>
      </c>
      <c r="AU78" s="5">
        <f>COUNTIFS('Data Analysis Sheet'!AS78,1,'Data Analysis Sheet'!AT78,1)</f>
        <v>0</v>
      </c>
      <c r="AV78" s="6">
        <f>IF(AND(('Data Entry Sheet'!AW78+'Data Entry Sheet'!AY78)='Data Entry Sheet'!BH78,('Data Entry Sheet'!AW78+'Data Entry Sheet'!AY78)&gt;0),1,0)</f>
        <v>0</v>
      </c>
    </row>
    <row r="79" spans="1:48" x14ac:dyDescent="0.25">
      <c r="A79" s="5">
        <f>COUNTIFS('Data Entry Sheet'!C79,"Male",'Data Entry Sheet'!E79,"Medical")</f>
        <v>0</v>
      </c>
      <c r="B79" s="5">
        <f>COUNTIFS('Data Entry Sheet'!C79,"Male",'Data Entry Sheet'!E79,"Surgical")</f>
        <v>0</v>
      </c>
      <c r="C79" s="22">
        <f>'Data Entry Sheet'!H79-'Data Entry Sheet'!F79</f>
        <v>0</v>
      </c>
      <c r="D79" s="5">
        <f>COUNTIFS('Data Analysis Sheet'!I79,1,'Data Entry Sheet'!T79,"Yes")</f>
        <v>0</v>
      </c>
      <c r="E79" s="52">
        <f>COUNTIFS('Data Entry Sheet'!T79,"Yes",'Data Analysis Sheet'!R79,1)</f>
        <v>0</v>
      </c>
      <c r="F79" s="5">
        <f>COUNTIFS('Data Analysis Sheet'!D79,1,'Data Entry Sheet'!U79,"Yes")</f>
        <v>0</v>
      </c>
      <c r="G79" s="52">
        <f>COUNTIFS('Data Analysis Sheet'!E79,1,'Data Entry Sheet'!U79,"Yes")</f>
        <v>0</v>
      </c>
      <c r="H79" s="5">
        <f>IF(AND('Data Entry Sheet'!V79='Data Entry Sheet'!W79,'Data Entry Sheet'!V79&gt;0),1,0)</f>
        <v>0</v>
      </c>
      <c r="I79" s="5">
        <f>COUNTIFS('Data Analysis Sheet'!H79,1,'Data Entry Sheet'!Q79,"Less than 24 hours")</f>
        <v>0</v>
      </c>
      <c r="J79" s="5">
        <f>IF(AND('Data Entry Sheet'!X79='Data Entry Sheet'!Y79,'Data Entry Sheet'!X79&gt;0),1,0)</f>
        <v>0</v>
      </c>
      <c r="K79" s="5">
        <f>COUNTIFS('Data Analysis Sheet'!J79,1,'Data Entry Sheet'!Q79,"Less than 24 hours")</f>
        <v>0</v>
      </c>
      <c r="L79" s="52">
        <f>IF(OR('Data Entry Sheet'!X79=0,'Data Analysis Sheet'!K79=1),1,0)</f>
        <v>1</v>
      </c>
      <c r="M79" s="5">
        <f>IF(AND('Data Entry Sheet'!Z79='Data Entry Sheet'!AA79,'Data Entry Sheet'!Z79&gt;0),1,0)</f>
        <v>0</v>
      </c>
      <c r="N79" s="5">
        <f>COUNTIFS('Data Analysis Sheet'!M79,1,'Data Entry Sheet'!Q79,"Less than 24 hours")</f>
        <v>0</v>
      </c>
      <c r="O79" s="52">
        <f>IF(OR('Data Entry Sheet'!Z79=0,'Data Analysis Sheet'!N79=1),1,0)</f>
        <v>1</v>
      </c>
      <c r="P79" s="5">
        <f>COUNTIFS('Data Analysis Sheet'!F79,1,'Data Entry Sheet'!AC79,"yes")</f>
        <v>0</v>
      </c>
      <c r="Q79" s="52">
        <f>COUNTIFS('Data Analysis Sheet'!G79,1,'Data Entry Sheet'!AC79,"yes")</f>
        <v>0</v>
      </c>
      <c r="R79" s="50">
        <f>COUNTIFS('Data Analysis Sheet'!O79,1,'Data Analysis Sheet'!L79,1,'Data Analysis Sheet'!I79,1)</f>
        <v>0</v>
      </c>
      <c r="S79" s="5">
        <f>'Data Analysis Sheet'!I79+'Data Analysis Sheet'!K79+'Data Analysis Sheet'!N79</f>
        <v>0</v>
      </c>
      <c r="T79" s="5">
        <f>'Data Entry Sheet'!AF79-'Data Entry Sheet'!AG79</f>
        <v>0</v>
      </c>
      <c r="U79" s="5">
        <f>'Data Entry Sheet'!AH79-'Data Entry Sheet'!AI79</f>
        <v>0</v>
      </c>
      <c r="V79" s="5">
        <f>'Data Entry Sheet'!AF79+'Data Entry Sheet'!AH79</f>
        <v>0</v>
      </c>
      <c r="W79" s="5">
        <f>'Data Analysis Sheet'!T79+'Data Analysis Sheet'!U79</f>
        <v>0</v>
      </c>
      <c r="X79" s="5">
        <f>'Data Entry Sheet'!V79-'Data Entry Sheet'!W79</f>
        <v>0</v>
      </c>
      <c r="Y79" s="5">
        <f>COUNTIFS('Data Analysis Sheet'!W79,0,'Data Analysis Sheet'!X79,"&gt;0")</f>
        <v>0</v>
      </c>
      <c r="Z79" s="5">
        <f>'Data Entry Sheet'!AJ79-'Data Entry Sheet'!AK79</f>
        <v>0</v>
      </c>
      <c r="AA79" s="5">
        <f>'Data Entry Sheet'!AL79-'Data Entry Sheet'!AM79</f>
        <v>0</v>
      </c>
      <c r="AB79" s="5">
        <f>'Data Entry Sheet'!AN79-'Data Entry Sheet'!AO79</f>
        <v>0</v>
      </c>
      <c r="AC79" s="5">
        <f>'Data Entry Sheet'!AP79-'Data Entry Sheet'!AQ79</f>
        <v>0</v>
      </c>
      <c r="AD79" s="5">
        <f>'Data Entry Sheet'!AF79+'Data Entry Sheet'!AJ79+'Data Entry Sheet'!AN79</f>
        <v>0</v>
      </c>
      <c r="AE79" s="5">
        <f>'Data Entry Sheet'!AH79+'Data Entry Sheet'!AL79+'Data Entry Sheet'!AP79</f>
        <v>0</v>
      </c>
      <c r="AF79" s="5">
        <f>'Data Analysis Sheet'!AD79+'Data Analysis Sheet'!AE79</f>
        <v>0</v>
      </c>
      <c r="AG79" s="5">
        <f>'Data Analysis Sheet'!T79+'Data Analysis Sheet'!Z79+'Data Analysis Sheet'!AB79</f>
        <v>0</v>
      </c>
      <c r="AH79" s="5">
        <f>'Data Analysis Sheet'!U79+'Data Entry Sheet'!AM79+'Data Entry Sheet'!AQ79</f>
        <v>0</v>
      </c>
      <c r="AI79" s="5">
        <f>'Data Analysis Sheet'!AG79+'Data Analysis Sheet'!AH79</f>
        <v>0</v>
      </c>
      <c r="AJ79" s="6">
        <f>'Data Entry Sheet'!AW79+'Data Entry Sheet'!AY79</f>
        <v>0</v>
      </c>
      <c r="AK79" s="6">
        <f>COUNTIF('Data Entry Sheet'!AT79:AV79,"&gt;0")</f>
        <v>0</v>
      </c>
      <c r="AL79" s="6">
        <f>'Data Analysis Sheet'!AK79+'Data Analysis Sheet'!V79</f>
        <v>0</v>
      </c>
      <c r="AM79" s="6" t="b">
        <f>AND('Data Analysis Sheet'!AK79&gt;0,'Data Analysis Sheet'!W79)</f>
        <v>0</v>
      </c>
      <c r="AN79" s="6">
        <f>IF(AND('Data Entry Sheet'!AW79='Data Entry Sheet'!AX79,'Data Entry Sheet'!AW79&gt;0),1,0)</f>
        <v>0</v>
      </c>
      <c r="AO79" s="6">
        <f>IF(AND('Data Entry Sheet'!AY79='Data Entry Sheet'!AZ79,'Data Entry Sheet'!AY79&gt;0),1,0)</f>
        <v>0</v>
      </c>
      <c r="AP79" s="6" t="b">
        <f>OR((AND('Data Analysis Sheet'!AN79=1,'Data Analysis Sheet'!AO79=1)),(AND('Data Analysis Sheet'!AN79=1,'Data Entry Sheet'!AY79=0)),(AND('Data Analysis Sheet'!AO79=1,'Data Entry Sheet'!AW79=0)))</f>
        <v>0</v>
      </c>
      <c r="AQ79" s="6">
        <f>IF(AND(('Data Entry Sheet'!AW79+'Data Entry Sheet'!AY79)='Data Entry Sheet'!BA79,('Data Entry Sheet'!AW79+'Data Entry Sheet'!AY79)&gt;0),1,0)</f>
        <v>0</v>
      </c>
      <c r="AR79" s="6">
        <f>COUNTIFS('Data Entry Sheet'!AS79,"&gt;5",'Data Entry Sheet'!BB79,"Yes")</f>
        <v>0</v>
      </c>
      <c r="AS79" s="5">
        <f>IF(AND('Data Entry Sheet'!BF79='Data Entry Sheet'!AW79,'Data Entry Sheet'!AW79&gt;0),1,0)</f>
        <v>0</v>
      </c>
      <c r="AT79" s="5">
        <f>IF(AND('Data Entry Sheet'!BG79='Data Entry Sheet'!AY79,'Data Entry Sheet'!AY79&gt;0),1,0)</f>
        <v>0</v>
      </c>
      <c r="AU79" s="5">
        <f>COUNTIFS('Data Analysis Sheet'!AS79,1,'Data Analysis Sheet'!AT79,1)</f>
        <v>0</v>
      </c>
      <c r="AV79" s="6">
        <f>IF(AND(('Data Entry Sheet'!AW79+'Data Entry Sheet'!AY79)='Data Entry Sheet'!BH79,('Data Entry Sheet'!AW79+'Data Entry Sheet'!AY79)&gt;0),1,0)</f>
        <v>0</v>
      </c>
    </row>
    <row r="80" spans="1:48" x14ac:dyDescent="0.25">
      <c r="A80" s="5">
        <f>COUNTIFS('Data Entry Sheet'!C80,"Male",'Data Entry Sheet'!E80,"Medical")</f>
        <v>0</v>
      </c>
      <c r="B80" s="5">
        <f>COUNTIFS('Data Entry Sheet'!C80,"Male",'Data Entry Sheet'!E80,"Surgical")</f>
        <v>0</v>
      </c>
      <c r="C80" s="22">
        <f>'Data Entry Sheet'!H80-'Data Entry Sheet'!F80</f>
        <v>0</v>
      </c>
      <c r="D80" s="5">
        <f>COUNTIFS('Data Analysis Sheet'!I80,1,'Data Entry Sheet'!T80,"Yes")</f>
        <v>0</v>
      </c>
      <c r="E80" s="52">
        <f>COUNTIFS('Data Entry Sheet'!T80,"Yes",'Data Analysis Sheet'!R80,1)</f>
        <v>0</v>
      </c>
      <c r="F80" s="5">
        <f>COUNTIFS('Data Analysis Sheet'!D80,1,'Data Entry Sheet'!U80,"Yes")</f>
        <v>0</v>
      </c>
      <c r="G80" s="52">
        <f>COUNTIFS('Data Analysis Sheet'!E80,1,'Data Entry Sheet'!U80,"Yes")</f>
        <v>0</v>
      </c>
      <c r="H80" s="5">
        <f>IF(AND('Data Entry Sheet'!V80='Data Entry Sheet'!W80,'Data Entry Sheet'!V80&gt;0),1,0)</f>
        <v>0</v>
      </c>
      <c r="I80" s="5">
        <f>COUNTIFS('Data Analysis Sheet'!H80,1,'Data Entry Sheet'!Q80,"Less than 24 hours")</f>
        <v>0</v>
      </c>
      <c r="J80" s="5">
        <f>IF(AND('Data Entry Sheet'!X80='Data Entry Sheet'!Y80,'Data Entry Sheet'!X80&gt;0),1,0)</f>
        <v>0</v>
      </c>
      <c r="K80" s="5">
        <f>COUNTIFS('Data Analysis Sheet'!J80,1,'Data Entry Sheet'!Q80,"Less than 24 hours")</f>
        <v>0</v>
      </c>
      <c r="L80" s="52">
        <f>IF(OR('Data Entry Sheet'!X80=0,'Data Analysis Sheet'!K80=1),1,0)</f>
        <v>1</v>
      </c>
      <c r="M80" s="5">
        <f>IF(AND('Data Entry Sheet'!Z80='Data Entry Sheet'!AA80,'Data Entry Sheet'!Z80&gt;0),1,0)</f>
        <v>0</v>
      </c>
      <c r="N80" s="5">
        <f>COUNTIFS('Data Analysis Sheet'!M80,1,'Data Entry Sheet'!Q80,"Less than 24 hours")</f>
        <v>0</v>
      </c>
      <c r="O80" s="52">
        <f>IF(OR('Data Entry Sheet'!Z80=0,'Data Analysis Sheet'!N80=1),1,0)</f>
        <v>1</v>
      </c>
      <c r="P80" s="5">
        <f>COUNTIFS('Data Analysis Sheet'!F80,1,'Data Entry Sheet'!AC80,"yes")</f>
        <v>0</v>
      </c>
      <c r="Q80" s="52">
        <f>COUNTIFS('Data Analysis Sheet'!G80,1,'Data Entry Sheet'!AC80,"yes")</f>
        <v>0</v>
      </c>
      <c r="R80" s="50">
        <f>COUNTIFS('Data Analysis Sheet'!O80,1,'Data Analysis Sheet'!L80,1,'Data Analysis Sheet'!I80,1)</f>
        <v>0</v>
      </c>
      <c r="S80" s="5">
        <f>'Data Analysis Sheet'!I80+'Data Analysis Sheet'!K80+'Data Analysis Sheet'!N80</f>
        <v>0</v>
      </c>
      <c r="T80" s="5">
        <f>'Data Entry Sheet'!AF80-'Data Entry Sheet'!AG80</f>
        <v>0</v>
      </c>
      <c r="U80" s="5">
        <f>'Data Entry Sheet'!AH80-'Data Entry Sheet'!AI80</f>
        <v>0</v>
      </c>
      <c r="V80" s="5">
        <f>'Data Entry Sheet'!AF80+'Data Entry Sheet'!AH80</f>
        <v>0</v>
      </c>
      <c r="W80" s="5">
        <f>'Data Analysis Sheet'!T80+'Data Analysis Sheet'!U80</f>
        <v>0</v>
      </c>
      <c r="X80" s="5">
        <f>'Data Entry Sheet'!V80-'Data Entry Sheet'!W80</f>
        <v>0</v>
      </c>
      <c r="Y80" s="5">
        <f>COUNTIFS('Data Analysis Sheet'!W80,0,'Data Analysis Sheet'!X80,"&gt;0")</f>
        <v>0</v>
      </c>
      <c r="Z80" s="5">
        <f>'Data Entry Sheet'!AJ80-'Data Entry Sheet'!AK80</f>
        <v>0</v>
      </c>
      <c r="AA80" s="5">
        <f>'Data Entry Sheet'!AL80-'Data Entry Sheet'!AM80</f>
        <v>0</v>
      </c>
      <c r="AB80" s="5">
        <f>'Data Entry Sheet'!AN80-'Data Entry Sheet'!AO80</f>
        <v>0</v>
      </c>
      <c r="AC80" s="5">
        <f>'Data Entry Sheet'!AP80-'Data Entry Sheet'!AQ80</f>
        <v>0</v>
      </c>
      <c r="AD80" s="5">
        <f>'Data Entry Sheet'!AF80+'Data Entry Sheet'!AJ80+'Data Entry Sheet'!AN80</f>
        <v>0</v>
      </c>
      <c r="AE80" s="5">
        <f>'Data Entry Sheet'!AH80+'Data Entry Sheet'!AL80+'Data Entry Sheet'!AP80</f>
        <v>0</v>
      </c>
      <c r="AF80" s="5">
        <f>'Data Analysis Sheet'!AD80+'Data Analysis Sheet'!AE80</f>
        <v>0</v>
      </c>
      <c r="AG80" s="5">
        <f>'Data Analysis Sheet'!T80+'Data Analysis Sheet'!Z80+'Data Analysis Sheet'!AB80</f>
        <v>0</v>
      </c>
      <c r="AH80" s="5">
        <f>'Data Analysis Sheet'!U80+'Data Entry Sheet'!AM80+'Data Entry Sheet'!AQ80</f>
        <v>0</v>
      </c>
      <c r="AI80" s="5">
        <f>'Data Analysis Sheet'!AG80+'Data Analysis Sheet'!AH80</f>
        <v>0</v>
      </c>
      <c r="AJ80" s="6">
        <f>'Data Entry Sheet'!AW80+'Data Entry Sheet'!AY80</f>
        <v>0</v>
      </c>
      <c r="AK80" s="6">
        <f>COUNTIF('Data Entry Sheet'!AT80:AV80,"&gt;0")</f>
        <v>0</v>
      </c>
      <c r="AL80" s="6">
        <f>'Data Analysis Sheet'!AK80+'Data Analysis Sheet'!V80</f>
        <v>0</v>
      </c>
      <c r="AM80" s="6" t="b">
        <f>AND('Data Analysis Sheet'!AK80&gt;0,'Data Analysis Sheet'!W80)</f>
        <v>0</v>
      </c>
      <c r="AN80" s="6">
        <f>IF(AND('Data Entry Sheet'!AW80='Data Entry Sheet'!AX80,'Data Entry Sheet'!AW80&gt;0),1,0)</f>
        <v>0</v>
      </c>
      <c r="AO80" s="6">
        <f>IF(AND('Data Entry Sheet'!AY80='Data Entry Sheet'!AZ80,'Data Entry Sheet'!AY80&gt;0),1,0)</f>
        <v>0</v>
      </c>
      <c r="AP80" s="6" t="b">
        <f>OR((AND('Data Analysis Sheet'!AN80=1,'Data Analysis Sheet'!AO80=1)),(AND('Data Analysis Sheet'!AN80=1,'Data Entry Sheet'!AY80=0)),(AND('Data Analysis Sheet'!AO80=1,'Data Entry Sheet'!AW80=0)))</f>
        <v>0</v>
      </c>
      <c r="AQ80" s="6">
        <f>IF(AND(('Data Entry Sheet'!AW80+'Data Entry Sheet'!AY80)='Data Entry Sheet'!BA80,('Data Entry Sheet'!AW80+'Data Entry Sheet'!AY80)&gt;0),1,0)</f>
        <v>0</v>
      </c>
      <c r="AR80" s="6">
        <f>COUNTIFS('Data Entry Sheet'!AS80,"&gt;5",'Data Entry Sheet'!BB80,"Yes")</f>
        <v>0</v>
      </c>
      <c r="AS80" s="5">
        <f>IF(AND('Data Entry Sheet'!BF80='Data Entry Sheet'!AW80,'Data Entry Sheet'!AW80&gt;0),1,0)</f>
        <v>0</v>
      </c>
      <c r="AT80" s="5">
        <f>IF(AND('Data Entry Sheet'!BG80='Data Entry Sheet'!AY80,'Data Entry Sheet'!AY80&gt;0),1,0)</f>
        <v>0</v>
      </c>
      <c r="AU80" s="5">
        <f>COUNTIFS('Data Analysis Sheet'!AS80,1,'Data Analysis Sheet'!AT80,1)</f>
        <v>0</v>
      </c>
      <c r="AV80" s="6">
        <f>IF(AND(('Data Entry Sheet'!AW80+'Data Entry Sheet'!AY80)='Data Entry Sheet'!BH80,('Data Entry Sheet'!AW80+'Data Entry Sheet'!AY80)&gt;0),1,0)</f>
        <v>0</v>
      </c>
    </row>
    <row r="81" spans="1:48" x14ac:dyDescent="0.25">
      <c r="A81" s="5">
        <f>COUNTIFS('Data Entry Sheet'!C81,"Male",'Data Entry Sheet'!E81,"Medical")</f>
        <v>0</v>
      </c>
      <c r="B81" s="5">
        <f>COUNTIFS('Data Entry Sheet'!C81,"Male",'Data Entry Sheet'!E81,"Surgical")</f>
        <v>0</v>
      </c>
      <c r="C81" s="22">
        <f>'Data Entry Sheet'!H81-'Data Entry Sheet'!F81</f>
        <v>0</v>
      </c>
      <c r="D81" s="5">
        <f>COUNTIFS('Data Analysis Sheet'!I81,1,'Data Entry Sheet'!T81,"Yes")</f>
        <v>0</v>
      </c>
      <c r="E81" s="52">
        <f>COUNTIFS('Data Entry Sheet'!T81,"Yes",'Data Analysis Sheet'!R81,1)</f>
        <v>0</v>
      </c>
      <c r="F81" s="5">
        <f>COUNTIFS('Data Analysis Sheet'!D81,1,'Data Entry Sheet'!U81,"Yes")</f>
        <v>0</v>
      </c>
      <c r="G81" s="52">
        <f>COUNTIFS('Data Analysis Sheet'!E81,1,'Data Entry Sheet'!U81,"Yes")</f>
        <v>0</v>
      </c>
      <c r="H81" s="5">
        <f>IF(AND('Data Entry Sheet'!V81='Data Entry Sheet'!W81,'Data Entry Sheet'!V81&gt;0),1,0)</f>
        <v>0</v>
      </c>
      <c r="I81" s="5">
        <f>COUNTIFS('Data Analysis Sheet'!H81,1,'Data Entry Sheet'!Q81,"Less than 24 hours")</f>
        <v>0</v>
      </c>
      <c r="J81" s="5">
        <f>IF(AND('Data Entry Sheet'!X81='Data Entry Sheet'!Y81,'Data Entry Sheet'!X81&gt;0),1,0)</f>
        <v>0</v>
      </c>
      <c r="K81" s="5">
        <f>COUNTIFS('Data Analysis Sheet'!J81,1,'Data Entry Sheet'!Q81,"Less than 24 hours")</f>
        <v>0</v>
      </c>
      <c r="L81" s="52">
        <f>IF(OR('Data Entry Sheet'!X81=0,'Data Analysis Sheet'!K81=1),1,0)</f>
        <v>1</v>
      </c>
      <c r="M81" s="5">
        <f>IF(AND('Data Entry Sheet'!Z81='Data Entry Sheet'!AA81,'Data Entry Sheet'!Z81&gt;0),1,0)</f>
        <v>0</v>
      </c>
      <c r="N81" s="5">
        <f>COUNTIFS('Data Analysis Sheet'!M81,1,'Data Entry Sheet'!Q81,"Less than 24 hours")</f>
        <v>0</v>
      </c>
      <c r="O81" s="52">
        <f>IF(OR('Data Entry Sheet'!Z81=0,'Data Analysis Sheet'!N81=1),1,0)</f>
        <v>1</v>
      </c>
      <c r="P81" s="5">
        <f>COUNTIFS('Data Analysis Sheet'!F81,1,'Data Entry Sheet'!AC81,"yes")</f>
        <v>0</v>
      </c>
      <c r="Q81" s="52">
        <f>COUNTIFS('Data Analysis Sheet'!G81,1,'Data Entry Sheet'!AC81,"yes")</f>
        <v>0</v>
      </c>
      <c r="R81" s="50">
        <f>COUNTIFS('Data Analysis Sheet'!O81,1,'Data Analysis Sheet'!L81,1,'Data Analysis Sheet'!I81,1)</f>
        <v>0</v>
      </c>
      <c r="S81" s="5">
        <f>'Data Analysis Sheet'!I81+'Data Analysis Sheet'!K81+'Data Analysis Sheet'!N81</f>
        <v>0</v>
      </c>
      <c r="T81" s="5">
        <f>'Data Entry Sheet'!AF81-'Data Entry Sheet'!AG81</f>
        <v>0</v>
      </c>
      <c r="U81" s="5">
        <f>'Data Entry Sheet'!AH81-'Data Entry Sheet'!AI81</f>
        <v>0</v>
      </c>
      <c r="V81" s="5">
        <f>'Data Entry Sheet'!AF81+'Data Entry Sheet'!AH81</f>
        <v>0</v>
      </c>
      <c r="W81" s="5">
        <f>'Data Analysis Sheet'!T81+'Data Analysis Sheet'!U81</f>
        <v>0</v>
      </c>
      <c r="X81" s="5">
        <f>'Data Entry Sheet'!V81-'Data Entry Sheet'!W81</f>
        <v>0</v>
      </c>
      <c r="Y81" s="5">
        <f>COUNTIFS('Data Analysis Sheet'!W81,0,'Data Analysis Sheet'!X81,"&gt;0")</f>
        <v>0</v>
      </c>
      <c r="Z81" s="5">
        <f>'Data Entry Sheet'!AJ81-'Data Entry Sheet'!AK81</f>
        <v>0</v>
      </c>
      <c r="AA81" s="5">
        <f>'Data Entry Sheet'!AL81-'Data Entry Sheet'!AM81</f>
        <v>0</v>
      </c>
      <c r="AB81" s="5">
        <f>'Data Entry Sheet'!AN81-'Data Entry Sheet'!AO81</f>
        <v>0</v>
      </c>
      <c r="AC81" s="5">
        <f>'Data Entry Sheet'!AP81-'Data Entry Sheet'!AQ81</f>
        <v>0</v>
      </c>
      <c r="AD81" s="5">
        <f>'Data Entry Sheet'!AF81+'Data Entry Sheet'!AJ81+'Data Entry Sheet'!AN81</f>
        <v>0</v>
      </c>
      <c r="AE81" s="5">
        <f>'Data Entry Sheet'!AH81+'Data Entry Sheet'!AL81+'Data Entry Sheet'!AP81</f>
        <v>0</v>
      </c>
      <c r="AF81" s="5">
        <f>'Data Analysis Sheet'!AD81+'Data Analysis Sheet'!AE81</f>
        <v>0</v>
      </c>
      <c r="AG81" s="5">
        <f>'Data Analysis Sheet'!T81+'Data Analysis Sheet'!Z81+'Data Analysis Sheet'!AB81</f>
        <v>0</v>
      </c>
      <c r="AH81" s="5">
        <f>'Data Analysis Sheet'!U81+'Data Entry Sheet'!AM81+'Data Entry Sheet'!AQ81</f>
        <v>0</v>
      </c>
      <c r="AI81" s="5">
        <f>'Data Analysis Sheet'!AG81+'Data Analysis Sheet'!AH81</f>
        <v>0</v>
      </c>
      <c r="AJ81" s="6">
        <f>'Data Entry Sheet'!AW81+'Data Entry Sheet'!AY81</f>
        <v>0</v>
      </c>
      <c r="AK81" s="6">
        <f>COUNTIF('Data Entry Sheet'!AT81:AV81,"&gt;0")</f>
        <v>0</v>
      </c>
      <c r="AL81" s="6">
        <f>'Data Analysis Sheet'!AK81+'Data Analysis Sheet'!V81</f>
        <v>0</v>
      </c>
      <c r="AM81" s="6" t="b">
        <f>AND('Data Analysis Sheet'!AK81&gt;0,'Data Analysis Sheet'!W81)</f>
        <v>0</v>
      </c>
      <c r="AN81" s="6">
        <f>IF(AND('Data Entry Sheet'!AW81='Data Entry Sheet'!AX81,'Data Entry Sheet'!AW81&gt;0),1,0)</f>
        <v>0</v>
      </c>
      <c r="AO81" s="6">
        <f>IF(AND('Data Entry Sheet'!AY81='Data Entry Sheet'!AZ81,'Data Entry Sheet'!AY81&gt;0),1,0)</f>
        <v>0</v>
      </c>
      <c r="AP81" s="6" t="b">
        <f>OR((AND('Data Analysis Sheet'!AN81=1,'Data Analysis Sheet'!AO81=1)),(AND('Data Analysis Sheet'!AN81=1,'Data Entry Sheet'!AY81=0)),(AND('Data Analysis Sheet'!AO81=1,'Data Entry Sheet'!AW81=0)))</f>
        <v>0</v>
      </c>
      <c r="AQ81" s="6">
        <f>IF(AND(('Data Entry Sheet'!AW81+'Data Entry Sheet'!AY81)='Data Entry Sheet'!BA81,('Data Entry Sheet'!AW81+'Data Entry Sheet'!AY81)&gt;0),1,0)</f>
        <v>0</v>
      </c>
      <c r="AR81" s="6">
        <f>COUNTIFS('Data Entry Sheet'!AS81,"&gt;5",'Data Entry Sheet'!BB81,"Yes")</f>
        <v>0</v>
      </c>
      <c r="AS81" s="5">
        <f>IF(AND('Data Entry Sheet'!BF81='Data Entry Sheet'!AW81,'Data Entry Sheet'!AW81&gt;0),1,0)</f>
        <v>0</v>
      </c>
      <c r="AT81" s="5">
        <f>IF(AND('Data Entry Sheet'!BG81='Data Entry Sheet'!AY81,'Data Entry Sheet'!AY81&gt;0),1,0)</f>
        <v>0</v>
      </c>
      <c r="AU81" s="5">
        <f>COUNTIFS('Data Analysis Sheet'!AS81,1,'Data Analysis Sheet'!AT81,1)</f>
        <v>0</v>
      </c>
      <c r="AV81" s="6">
        <f>IF(AND(('Data Entry Sheet'!AW81+'Data Entry Sheet'!AY81)='Data Entry Sheet'!BH81,('Data Entry Sheet'!AW81+'Data Entry Sheet'!AY81)&gt;0),1,0)</f>
        <v>0</v>
      </c>
    </row>
    <row r="82" spans="1:48" x14ac:dyDescent="0.25">
      <c r="A82" s="5">
        <f>COUNTIFS('Data Entry Sheet'!C82,"Male",'Data Entry Sheet'!E82,"Medical")</f>
        <v>0</v>
      </c>
      <c r="B82" s="5">
        <f>COUNTIFS('Data Entry Sheet'!C82,"Male",'Data Entry Sheet'!E82,"Surgical")</f>
        <v>0</v>
      </c>
      <c r="C82" s="22">
        <f>'Data Entry Sheet'!H82-'Data Entry Sheet'!F82</f>
        <v>0</v>
      </c>
      <c r="D82" s="5">
        <f>COUNTIFS('Data Analysis Sheet'!I82,1,'Data Entry Sheet'!T82,"Yes")</f>
        <v>0</v>
      </c>
      <c r="E82" s="52">
        <f>COUNTIFS('Data Entry Sheet'!T82,"Yes",'Data Analysis Sheet'!R82,1)</f>
        <v>0</v>
      </c>
      <c r="F82" s="5">
        <f>COUNTIFS('Data Analysis Sheet'!D82,1,'Data Entry Sheet'!U82,"Yes")</f>
        <v>0</v>
      </c>
      <c r="G82" s="52">
        <f>COUNTIFS('Data Analysis Sheet'!E82,1,'Data Entry Sheet'!U82,"Yes")</f>
        <v>0</v>
      </c>
      <c r="H82" s="5">
        <f>IF(AND('Data Entry Sheet'!V82='Data Entry Sheet'!W82,'Data Entry Sheet'!V82&gt;0),1,0)</f>
        <v>0</v>
      </c>
      <c r="I82" s="5">
        <f>COUNTIFS('Data Analysis Sheet'!H82,1,'Data Entry Sheet'!Q82,"Less than 24 hours")</f>
        <v>0</v>
      </c>
      <c r="J82" s="5">
        <f>IF(AND('Data Entry Sheet'!X82='Data Entry Sheet'!Y82,'Data Entry Sheet'!X82&gt;0),1,0)</f>
        <v>0</v>
      </c>
      <c r="K82" s="5">
        <f>COUNTIFS('Data Analysis Sheet'!J82,1,'Data Entry Sheet'!Q82,"Less than 24 hours")</f>
        <v>0</v>
      </c>
      <c r="L82" s="52">
        <f>IF(OR('Data Entry Sheet'!X82=0,'Data Analysis Sheet'!K82=1),1,0)</f>
        <v>1</v>
      </c>
      <c r="M82" s="5">
        <f>IF(AND('Data Entry Sheet'!Z82='Data Entry Sheet'!AA82,'Data Entry Sheet'!Z82&gt;0),1,0)</f>
        <v>0</v>
      </c>
      <c r="N82" s="5">
        <f>COUNTIFS('Data Analysis Sheet'!M82,1,'Data Entry Sheet'!Q82,"Less than 24 hours")</f>
        <v>0</v>
      </c>
      <c r="O82" s="52">
        <f>IF(OR('Data Entry Sheet'!Z82=0,'Data Analysis Sheet'!N82=1),1,0)</f>
        <v>1</v>
      </c>
      <c r="P82" s="5">
        <f>COUNTIFS('Data Analysis Sheet'!F82,1,'Data Entry Sheet'!AC82,"yes")</f>
        <v>0</v>
      </c>
      <c r="Q82" s="52">
        <f>COUNTIFS('Data Analysis Sheet'!G82,1,'Data Entry Sheet'!AC82,"yes")</f>
        <v>0</v>
      </c>
      <c r="R82" s="50">
        <f>COUNTIFS('Data Analysis Sheet'!O82,1,'Data Analysis Sheet'!L82,1,'Data Analysis Sheet'!I82,1)</f>
        <v>0</v>
      </c>
      <c r="S82" s="5">
        <f>'Data Analysis Sheet'!I82+'Data Analysis Sheet'!K82+'Data Analysis Sheet'!N82</f>
        <v>0</v>
      </c>
      <c r="T82" s="5">
        <f>'Data Entry Sheet'!AF82-'Data Entry Sheet'!AG82</f>
        <v>0</v>
      </c>
      <c r="U82" s="5">
        <f>'Data Entry Sheet'!AH82-'Data Entry Sheet'!AI82</f>
        <v>0</v>
      </c>
      <c r="V82" s="5">
        <f>'Data Entry Sheet'!AF82+'Data Entry Sheet'!AH82</f>
        <v>0</v>
      </c>
      <c r="W82" s="5">
        <f>'Data Analysis Sheet'!T82+'Data Analysis Sheet'!U82</f>
        <v>0</v>
      </c>
      <c r="X82" s="5">
        <f>'Data Entry Sheet'!V82-'Data Entry Sheet'!W82</f>
        <v>0</v>
      </c>
      <c r="Y82" s="5">
        <f>COUNTIFS('Data Analysis Sheet'!W82,0,'Data Analysis Sheet'!X82,"&gt;0")</f>
        <v>0</v>
      </c>
      <c r="Z82" s="5">
        <f>'Data Entry Sheet'!AJ82-'Data Entry Sheet'!AK82</f>
        <v>0</v>
      </c>
      <c r="AA82" s="5">
        <f>'Data Entry Sheet'!AL82-'Data Entry Sheet'!AM82</f>
        <v>0</v>
      </c>
      <c r="AB82" s="5">
        <f>'Data Entry Sheet'!AN82-'Data Entry Sheet'!AO82</f>
        <v>0</v>
      </c>
      <c r="AC82" s="5">
        <f>'Data Entry Sheet'!AP82-'Data Entry Sheet'!AQ82</f>
        <v>0</v>
      </c>
      <c r="AD82" s="5">
        <f>'Data Entry Sheet'!AF82+'Data Entry Sheet'!AJ82+'Data Entry Sheet'!AN82</f>
        <v>0</v>
      </c>
      <c r="AE82" s="5">
        <f>'Data Entry Sheet'!AH82+'Data Entry Sheet'!AL82+'Data Entry Sheet'!AP82</f>
        <v>0</v>
      </c>
      <c r="AF82" s="5">
        <f>'Data Analysis Sheet'!AD82+'Data Analysis Sheet'!AE82</f>
        <v>0</v>
      </c>
      <c r="AG82" s="5">
        <f>'Data Analysis Sheet'!T82+'Data Analysis Sheet'!Z82+'Data Analysis Sheet'!AB82</f>
        <v>0</v>
      </c>
      <c r="AH82" s="5">
        <f>'Data Analysis Sheet'!U82+'Data Entry Sheet'!AM82+'Data Entry Sheet'!AQ82</f>
        <v>0</v>
      </c>
      <c r="AI82" s="5">
        <f>'Data Analysis Sheet'!AG82+'Data Analysis Sheet'!AH82</f>
        <v>0</v>
      </c>
      <c r="AJ82" s="6">
        <f>'Data Entry Sheet'!AW82+'Data Entry Sheet'!AY82</f>
        <v>0</v>
      </c>
      <c r="AK82" s="6">
        <f>COUNTIF('Data Entry Sheet'!AT82:AV82,"&gt;0")</f>
        <v>0</v>
      </c>
      <c r="AL82" s="6">
        <f>'Data Analysis Sheet'!AK82+'Data Analysis Sheet'!V82</f>
        <v>0</v>
      </c>
      <c r="AM82" s="6" t="b">
        <f>AND('Data Analysis Sheet'!AK82&gt;0,'Data Analysis Sheet'!W82)</f>
        <v>0</v>
      </c>
      <c r="AN82" s="6">
        <f>IF(AND('Data Entry Sheet'!AW82='Data Entry Sheet'!AX82,'Data Entry Sheet'!AW82&gt;0),1,0)</f>
        <v>0</v>
      </c>
      <c r="AO82" s="6">
        <f>IF(AND('Data Entry Sheet'!AY82='Data Entry Sheet'!AZ82,'Data Entry Sheet'!AY82&gt;0),1,0)</f>
        <v>0</v>
      </c>
      <c r="AP82" s="6" t="b">
        <f>OR((AND('Data Analysis Sheet'!AN82=1,'Data Analysis Sheet'!AO82=1)),(AND('Data Analysis Sheet'!AN82=1,'Data Entry Sheet'!AY82=0)),(AND('Data Analysis Sheet'!AO82=1,'Data Entry Sheet'!AW82=0)))</f>
        <v>0</v>
      </c>
      <c r="AQ82" s="6">
        <f>IF(AND(('Data Entry Sheet'!AW82+'Data Entry Sheet'!AY82)='Data Entry Sheet'!BA82,('Data Entry Sheet'!AW82+'Data Entry Sheet'!AY82)&gt;0),1,0)</f>
        <v>0</v>
      </c>
      <c r="AR82" s="6">
        <f>COUNTIFS('Data Entry Sheet'!AS82,"&gt;5",'Data Entry Sheet'!BB82,"Yes")</f>
        <v>0</v>
      </c>
      <c r="AS82" s="5">
        <f>IF(AND('Data Entry Sheet'!BF82='Data Entry Sheet'!AW82,'Data Entry Sheet'!AW82&gt;0),1,0)</f>
        <v>0</v>
      </c>
      <c r="AT82" s="5">
        <f>IF(AND('Data Entry Sheet'!BG82='Data Entry Sheet'!AY82,'Data Entry Sheet'!AY82&gt;0),1,0)</f>
        <v>0</v>
      </c>
      <c r="AU82" s="5">
        <f>COUNTIFS('Data Analysis Sheet'!AS82,1,'Data Analysis Sheet'!AT82,1)</f>
        <v>0</v>
      </c>
      <c r="AV82" s="6">
        <f>IF(AND(('Data Entry Sheet'!AW82+'Data Entry Sheet'!AY82)='Data Entry Sheet'!BH82,('Data Entry Sheet'!AW82+'Data Entry Sheet'!AY82)&gt;0),1,0)</f>
        <v>0</v>
      </c>
    </row>
    <row r="83" spans="1:48" x14ac:dyDescent="0.25">
      <c r="A83" s="5">
        <f>COUNTIFS('Data Entry Sheet'!C83,"Male",'Data Entry Sheet'!E83,"Medical")</f>
        <v>0</v>
      </c>
      <c r="B83" s="5">
        <f>COUNTIFS('Data Entry Sheet'!C83,"Male",'Data Entry Sheet'!E83,"Surgical")</f>
        <v>0</v>
      </c>
      <c r="C83" s="22">
        <f>'Data Entry Sheet'!H83-'Data Entry Sheet'!F83</f>
        <v>0</v>
      </c>
      <c r="D83" s="5">
        <f>COUNTIFS('Data Analysis Sheet'!I83,1,'Data Entry Sheet'!T83,"Yes")</f>
        <v>0</v>
      </c>
      <c r="E83" s="52">
        <f>COUNTIFS('Data Entry Sheet'!T83,"Yes",'Data Analysis Sheet'!R83,1)</f>
        <v>0</v>
      </c>
      <c r="F83" s="5">
        <f>COUNTIFS('Data Analysis Sheet'!D83,1,'Data Entry Sheet'!U83,"Yes")</f>
        <v>0</v>
      </c>
      <c r="G83" s="52">
        <f>COUNTIFS('Data Analysis Sheet'!E83,1,'Data Entry Sheet'!U83,"Yes")</f>
        <v>0</v>
      </c>
      <c r="H83" s="5">
        <f>IF(AND('Data Entry Sheet'!V83='Data Entry Sheet'!W83,'Data Entry Sheet'!V83&gt;0),1,0)</f>
        <v>0</v>
      </c>
      <c r="I83" s="5">
        <f>COUNTIFS('Data Analysis Sheet'!H83,1,'Data Entry Sheet'!Q83,"Less than 24 hours")</f>
        <v>0</v>
      </c>
      <c r="J83" s="5">
        <f>IF(AND('Data Entry Sheet'!X83='Data Entry Sheet'!Y83,'Data Entry Sheet'!X83&gt;0),1,0)</f>
        <v>0</v>
      </c>
      <c r="K83" s="5">
        <f>COUNTIFS('Data Analysis Sheet'!J83,1,'Data Entry Sheet'!Q83,"Less than 24 hours")</f>
        <v>0</v>
      </c>
      <c r="L83" s="52">
        <f>IF(OR('Data Entry Sheet'!X83=0,'Data Analysis Sheet'!K83=1),1,0)</f>
        <v>1</v>
      </c>
      <c r="M83" s="5">
        <f>IF(AND('Data Entry Sheet'!Z83='Data Entry Sheet'!AA83,'Data Entry Sheet'!Z83&gt;0),1,0)</f>
        <v>0</v>
      </c>
      <c r="N83" s="5">
        <f>COUNTIFS('Data Analysis Sheet'!M83,1,'Data Entry Sheet'!Q83,"Less than 24 hours")</f>
        <v>0</v>
      </c>
      <c r="O83" s="52">
        <f>IF(OR('Data Entry Sheet'!Z83=0,'Data Analysis Sheet'!N83=1),1,0)</f>
        <v>1</v>
      </c>
      <c r="P83" s="5">
        <f>COUNTIFS('Data Analysis Sheet'!F83,1,'Data Entry Sheet'!AC83,"yes")</f>
        <v>0</v>
      </c>
      <c r="Q83" s="52">
        <f>COUNTIFS('Data Analysis Sheet'!G83,1,'Data Entry Sheet'!AC83,"yes")</f>
        <v>0</v>
      </c>
      <c r="R83" s="50">
        <f>COUNTIFS('Data Analysis Sheet'!O83,1,'Data Analysis Sheet'!L83,1,'Data Analysis Sheet'!I83,1)</f>
        <v>0</v>
      </c>
      <c r="S83" s="5">
        <f>'Data Analysis Sheet'!I83+'Data Analysis Sheet'!K83+'Data Analysis Sheet'!N83</f>
        <v>0</v>
      </c>
      <c r="T83" s="5">
        <f>'Data Entry Sheet'!AF83-'Data Entry Sheet'!AG83</f>
        <v>0</v>
      </c>
      <c r="U83" s="5">
        <f>'Data Entry Sheet'!AH83-'Data Entry Sheet'!AI83</f>
        <v>0</v>
      </c>
      <c r="V83" s="5">
        <f>'Data Entry Sheet'!AF83+'Data Entry Sheet'!AH83</f>
        <v>0</v>
      </c>
      <c r="W83" s="5">
        <f>'Data Analysis Sheet'!T83+'Data Analysis Sheet'!U83</f>
        <v>0</v>
      </c>
      <c r="X83" s="5">
        <f>'Data Entry Sheet'!V83-'Data Entry Sheet'!W83</f>
        <v>0</v>
      </c>
      <c r="Y83" s="5">
        <f>COUNTIFS('Data Analysis Sheet'!W83,0,'Data Analysis Sheet'!X83,"&gt;0")</f>
        <v>0</v>
      </c>
      <c r="Z83" s="5">
        <f>'Data Entry Sheet'!AJ83-'Data Entry Sheet'!AK83</f>
        <v>0</v>
      </c>
      <c r="AA83" s="5">
        <f>'Data Entry Sheet'!AL83-'Data Entry Sheet'!AM83</f>
        <v>0</v>
      </c>
      <c r="AB83" s="5">
        <f>'Data Entry Sheet'!AN83-'Data Entry Sheet'!AO83</f>
        <v>0</v>
      </c>
      <c r="AC83" s="5">
        <f>'Data Entry Sheet'!AP83-'Data Entry Sheet'!AQ83</f>
        <v>0</v>
      </c>
      <c r="AD83" s="5">
        <f>'Data Entry Sheet'!AF83+'Data Entry Sheet'!AJ83+'Data Entry Sheet'!AN83</f>
        <v>0</v>
      </c>
      <c r="AE83" s="5">
        <f>'Data Entry Sheet'!AH83+'Data Entry Sheet'!AL83+'Data Entry Sheet'!AP83</f>
        <v>0</v>
      </c>
      <c r="AF83" s="5">
        <f>'Data Analysis Sheet'!AD83+'Data Analysis Sheet'!AE83</f>
        <v>0</v>
      </c>
      <c r="AG83" s="5">
        <f>'Data Analysis Sheet'!T83+'Data Analysis Sheet'!Z83+'Data Analysis Sheet'!AB83</f>
        <v>0</v>
      </c>
      <c r="AH83" s="5">
        <f>'Data Analysis Sheet'!U83+'Data Entry Sheet'!AM83+'Data Entry Sheet'!AQ83</f>
        <v>0</v>
      </c>
      <c r="AI83" s="5">
        <f>'Data Analysis Sheet'!AG83+'Data Analysis Sheet'!AH83</f>
        <v>0</v>
      </c>
      <c r="AJ83" s="6">
        <f>'Data Entry Sheet'!AW83+'Data Entry Sheet'!AY83</f>
        <v>0</v>
      </c>
      <c r="AK83" s="6">
        <f>COUNTIF('Data Entry Sheet'!AT83:AV83,"&gt;0")</f>
        <v>0</v>
      </c>
      <c r="AL83" s="6">
        <f>'Data Analysis Sheet'!AK83+'Data Analysis Sheet'!V83</f>
        <v>0</v>
      </c>
      <c r="AM83" s="6" t="b">
        <f>AND('Data Analysis Sheet'!AK83&gt;0,'Data Analysis Sheet'!W83)</f>
        <v>0</v>
      </c>
      <c r="AN83" s="6">
        <f>IF(AND('Data Entry Sheet'!AW83='Data Entry Sheet'!AX83,'Data Entry Sheet'!AW83&gt;0),1,0)</f>
        <v>0</v>
      </c>
      <c r="AO83" s="6">
        <f>IF(AND('Data Entry Sheet'!AY83='Data Entry Sheet'!AZ83,'Data Entry Sheet'!AY83&gt;0),1,0)</f>
        <v>0</v>
      </c>
      <c r="AP83" s="6" t="b">
        <f>OR((AND('Data Analysis Sheet'!AN83=1,'Data Analysis Sheet'!AO83=1)),(AND('Data Analysis Sheet'!AN83=1,'Data Entry Sheet'!AY83=0)),(AND('Data Analysis Sheet'!AO83=1,'Data Entry Sheet'!AW83=0)))</f>
        <v>0</v>
      </c>
      <c r="AQ83" s="6">
        <f>IF(AND(('Data Entry Sheet'!AW83+'Data Entry Sheet'!AY83)='Data Entry Sheet'!BA83,('Data Entry Sheet'!AW83+'Data Entry Sheet'!AY83)&gt;0),1,0)</f>
        <v>0</v>
      </c>
      <c r="AR83" s="6">
        <f>COUNTIFS('Data Entry Sheet'!AS83,"&gt;5",'Data Entry Sheet'!BB83,"Yes")</f>
        <v>0</v>
      </c>
      <c r="AS83" s="5">
        <f>IF(AND('Data Entry Sheet'!BF83='Data Entry Sheet'!AW83,'Data Entry Sheet'!AW83&gt;0),1,0)</f>
        <v>0</v>
      </c>
      <c r="AT83" s="5">
        <f>IF(AND('Data Entry Sheet'!BG83='Data Entry Sheet'!AY83,'Data Entry Sheet'!AY83&gt;0),1,0)</f>
        <v>0</v>
      </c>
      <c r="AU83" s="5">
        <f>COUNTIFS('Data Analysis Sheet'!AS83,1,'Data Analysis Sheet'!AT83,1)</f>
        <v>0</v>
      </c>
      <c r="AV83" s="6">
        <f>IF(AND(('Data Entry Sheet'!AW83+'Data Entry Sheet'!AY83)='Data Entry Sheet'!BH83,('Data Entry Sheet'!AW83+'Data Entry Sheet'!AY83)&gt;0),1,0)</f>
        <v>0</v>
      </c>
    </row>
    <row r="84" spans="1:48" x14ac:dyDescent="0.25">
      <c r="A84" s="5">
        <f>COUNTIFS('Data Entry Sheet'!C84,"Male",'Data Entry Sheet'!E84,"Medical")</f>
        <v>0</v>
      </c>
      <c r="B84" s="5">
        <f>COUNTIFS('Data Entry Sheet'!C84,"Male",'Data Entry Sheet'!E84,"Surgical")</f>
        <v>0</v>
      </c>
      <c r="C84" s="22">
        <f>'Data Entry Sheet'!H84-'Data Entry Sheet'!F84</f>
        <v>0</v>
      </c>
      <c r="D84" s="5">
        <f>COUNTIFS('Data Analysis Sheet'!I84,1,'Data Entry Sheet'!T84,"Yes")</f>
        <v>0</v>
      </c>
      <c r="E84" s="52">
        <f>COUNTIFS('Data Entry Sheet'!T84,"Yes",'Data Analysis Sheet'!R84,1)</f>
        <v>0</v>
      </c>
      <c r="F84" s="5">
        <f>COUNTIFS('Data Analysis Sheet'!D84,1,'Data Entry Sheet'!U84,"Yes")</f>
        <v>0</v>
      </c>
      <c r="G84" s="52">
        <f>COUNTIFS('Data Analysis Sheet'!E84,1,'Data Entry Sheet'!U84,"Yes")</f>
        <v>0</v>
      </c>
      <c r="H84" s="5">
        <f>IF(AND('Data Entry Sheet'!V84='Data Entry Sheet'!W84,'Data Entry Sheet'!V84&gt;0),1,0)</f>
        <v>0</v>
      </c>
      <c r="I84" s="5">
        <f>COUNTIFS('Data Analysis Sheet'!H84,1,'Data Entry Sheet'!Q84,"Less than 24 hours")</f>
        <v>0</v>
      </c>
      <c r="J84" s="5">
        <f>IF(AND('Data Entry Sheet'!X84='Data Entry Sheet'!Y84,'Data Entry Sheet'!X84&gt;0),1,0)</f>
        <v>0</v>
      </c>
      <c r="K84" s="5">
        <f>COUNTIFS('Data Analysis Sheet'!J84,1,'Data Entry Sheet'!Q84,"Less than 24 hours")</f>
        <v>0</v>
      </c>
      <c r="L84" s="52">
        <f>IF(OR('Data Entry Sheet'!X84=0,'Data Analysis Sheet'!K84=1),1,0)</f>
        <v>1</v>
      </c>
      <c r="M84" s="5">
        <f>IF(AND('Data Entry Sheet'!Z84='Data Entry Sheet'!AA84,'Data Entry Sheet'!Z84&gt;0),1,0)</f>
        <v>0</v>
      </c>
      <c r="N84" s="5">
        <f>COUNTIFS('Data Analysis Sheet'!M84,1,'Data Entry Sheet'!Q84,"Less than 24 hours")</f>
        <v>0</v>
      </c>
      <c r="O84" s="52">
        <f>IF(OR('Data Entry Sheet'!Z84=0,'Data Analysis Sheet'!N84=1),1,0)</f>
        <v>1</v>
      </c>
      <c r="P84" s="5">
        <f>COUNTIFS('Data Analysis Sheet'!F84,1,'Data Entry Sheet'!AC84,"yes")</f>
        <v>0</v>
      </c>
      <c r="Q84" s="52">
        <f>COUNTIFS('Data Analysis Sheet'!G84,1,'Data Entry Sheet'!AC84,"yes")</f>
        <v>0</v>
      </c>
      <c r="R84" s="50">
        <f>COUNTIFS('Data Analysis Sheet'!O84,1,'Data Analysis Sheet'!L84,1,'Data Analysis Sheet'!I84,1)</f>
        <v>0</v>
      </c>
      <c r="S84" s="5">
        <f>'Data Analysis Sheet'!I84+'Data Analysis Sheet'!K84+'Data Analysis Sheet'!N84</f>
        <v>0</v>
      </c>
      <c r="T84" s="5">
        <f>'Data Entry Sheet'!AF84-'Data Entry Sheet'!AG84</f>
        <v>0</v>
      </c>
      <c r="U84" s="5">
        <f>'Data Entry Sheet'!AH84-'Data Entry Sheet'!AI84</f>
        <v>0</v>
      </c>
      <c r="V84" s="5">
        <f>'Data Entry Sheet'!AF84+'Data Entry Sheet'!AH84</f>
        <v>0</v>
      </c>
      <c r="W84" s="5">
        <f>'Data Analysis Sheet'!T84+'Data Analysis Sheet'!U84</f>
        <v>0</v>
      </c>
      <c r="X84" s="5">
        <f>'Data Entry Sheet'!V84-'Data Entry Sheet'!W84</f>
        <v>0</v>
      </c>
      <c r="Y84" s="5">
        <f>COUNTIFS('Data Analysis Sheet'!W84,0,'Data Analysis Sheet'!X84,"&gt;0")</f>
        <v>0</v>
      </c>
      <c r="Z84" s="5">
        <f>'Data Entry Sheet'!AJ84-'Data Entry Sheet'!AK84</f>
        <v>0</v>
      </c>
      <c r="AA84" s="5">
        <f>'Data Entry Sheet'!AL84-'Data Entry Sheet'!AM84</f>
        <v>0</v>
      </c>
      <c r="AB84" s="5">
        <f>'Data Entry Sheet'!AN84-'Data Entry Sheet'!AO84</f>
        <v>0</v>
      </c>
      <c r="AC84" s="5">
        <f>'Data Entry Sheet'!AP84-'Data Entry Sheet'!AQ84</f>
        <v>0</v>
      </c>
      <c r="AD84" s="5">
        <f>'Data Entry Sheet'!AF84+'Data Entry Sheet'!AJ84+'Data Entry Sheet'!AN84</f>
        <v>0</v>
      </c>
      <c r="AE84" s="5">
        <f>'Data Entry Sheet'!AH84+'Data Entry Sheet'!AL84+'Data Entry Sheet'!AP84</f>
        <v>0</v>
      </c>
      <c r="AF84" s="5">
        <f>'Data Analysis Sheet'!AD84+'Data Analysis Sheet'!AE84</f>
        <v>0</v>
      </c>
      <c r="AG84" s="5">
        <f>'Data Analysis Sheet'!T84+'Data Analysis Sheet'!Z84+'Data Analysis Sheet'!AB84</f>
        <v>0</v>
      </c>
      <c r="AH84" s="5">
        <f>'Data Analysis Sheet'!U84+'Data Entry Sheet'!AM84+'Data Entry Sheet'!AQ84</f>
        <v>0</v>
      </c>
      <c r="AI84" s="5">
        <f>'Data Analysis Sheet'!AG84+'Data Analysis Sheet'!AH84</f>
        <v>0</v>
      </c>
      <c r="AJ84" s="6">
        <f>'Data Entry Sheet'!AW84+'Data Entry Sheet'!AY84</f>
        <v>0</v>
      </c>
      <c r="AK84" s="6">
        <f>COUNTIF('Data Entry Sheet'!AT84:AV84,"&gt;0")</f>
        <v>0</v>
      </c>
      <c r="AL84" s="6">
        <f>'Data Analysis Sheet'!AK84+'Data Analysis Sheet'!V84</f>
        <v>0</v>
      </c>
      <c r="AM84" s="6" t="b">
        <f>AND('Data Analysis Sheet'!AK84&gt;0,'Data Analysis Sheet'!W84)</f>
        <v>0</v>
      </c>
      <c r="AN84" s="6">
        <f>IF(AND('Data Entry Sheet'!AW84='Data Entry Sheet'!AX84,'Data Entry Sheet'!AW84&gt;0),1,0)</f>
        <v>0</v>
      </c>
      <c r="AO84" s="6">
        <f>IF(AND('Data Entry Sheet'!AY84='Data Entry Sheet'!AZ84,'Data Entry Sheet'!AY84&gt;0),1,0)</f>
        <v>0</v>
      </c>
      <c r="AP84" s="6" t="b">
        <f>OR((AND('Data Analysis Sheet'!AN84=1,'Data Analysis Sheet'!AO84=1)),(AND('Data Analysis Sheet'!AN84=1,'Data Entry Sheet'!AY84=0)),(AND('Data Analysis Sheet'!AO84=1,'Data Entry Sheet'!AW84=0)))</f>
        <v>0</v>
      </c>
      <c r="AQ84" s="6">
        <f>IF(AND(('Data Entry Sheet'!AW84+'Data Entry Sheet'!AY84)='Data Entry Sheet'!BA84,('Data Entry Sheet'!AW84+'Data Entry Sheet'!AY84)&gt;0),1,0)</f>
        <v>0</v>
      </c>
      <c r="AR84" s="6">
        <f>COUNTIFS('Data Entry Sheet'!AS84,"&gt;5",'Data Entry Sheet'!BB84,"Yes")</f>
        <v>0</v>
      </c>
      <c r="AS84" s="5">
        <f>IF(AND('Data Entry Sheet'!BF84='Data Entry Sheet'!AW84,'Data Entry Sheet'!AW84&gt;0),1,0)</f>
        <v>0</v>
      </c>
      <c r="AT84" s="5">
        <f>IF(AND('Data Entry Sheet'!BG84='Data Entry Sheet'!AY84,'Data Entry Sheet'!AY84&gt;0),1,0)</f>
        <v>0</v>
      </c>
      <c r="AU84" s="5">
        <f>COUNTIFS('Data Analysis Sheet'!AS84,1,'Data Analysis Sheet'!AT84,1)</f>
        <v>0</v>
      </c>
      <c r="AV84" s="6">
        <f>IF(AND(('Data Entry Sheet'!AW84+'Data Entry Sheet'!AY84)='Data Entry Sheet'!BH84,('Data Entry Sheet'!AW84+'Data Entry Sheet'!AY84)&gt;0),1,0)</f>
        <v>0</v>
      </c>
    </row>
    <row r="85" spans="1:48" x14ac:dyDescent="0.25">
      <c r="A85" s="5">
        <f>COUNTIFS('Data Entry Sheet'!C85,"Male",'Data Entry Sheet'!E85,"Medical")</f>
        <v>0</v>
      </c>
      <c r="B85" s="5">
        <f>COUNTIFS('Data Entry Sheet'!C85,"Male",'Data Entry Sheet'!E85,"Surgical")</f>
        <v>0</v>
      </c>
      <c r="C85" s="22">
        <f>'Data Entry Sheet'!H85-'Data Entry Sheet'!F85</f>
        <v>0</v>
      </c>
      <c r="D85" s="5">
        <f>COUNTIFS('Data Analysis Sheet'!I85,1,'Data Entry Sheet'!T85,"Yes")</f>
        <v>0</v>
      </c>
      <c r="E85" s="52">
        <f>COUNTIFS('Data Entry Sheet'!T85,"Yes",'Data Analysis Sheet'!R85,1)</f>
        <v>0</v>
      </c>
      <c r="F85" s="5">
        <f>COUNTIFS('Data Analysis Sheet'!D85,1,'Data Entry Sheet'!U85,"Yes")</f>
        <v>0</v>
      </c>
      <c r="G85" s="52">
        <f>COUNTIFS('Data Analysis Sheet'!E85,1,'Data Entry Sheet'!U85,"Yes")</f>
        <v>0</v>
      </c>
      <c r="H85" s="5">
        <f>IF(AND('Data Entry Sheet'!V85='Data Entry Sheet'!W85,'Data Entry Sheet'!V85&gt;0),1,0)</f>
        <v>0</v>
      </c>
      <c r="I85" s="5">
        <f>COUNTIFS('Data Analysis Sheet'!H85,1,'Data Entry Sheet'!Q85,"Less than 24 hours")</f>
        <v>0</v>
      </c>
      <c r="J85" s="5">
        <f>IF(AND('Data Entry Sheet'!X85='Data Entry Sheet'!Y85,'Data Entry Sheet'!X85&gt;0),1,0)</f>
        <v>0</v>
      </c>
      <c r="K85" s="5">
        <f>COUNTIFS('Data Analysis Sheet'!J85,1,'Data Entry Sheet'!Q85,"Less than 24 hours")</f>
        <v>0</v>
      </c>
      <c r="L85" s="52">
        <f>IF(OR('Data Entry Sheet'!X85=0,'Data Analysis Sheet'!K85=1),1,0)</f>
        <v>1</v>
      </c>
      <c r="M85" s="5">
        <f>IF(AND('Data Entry Sheet'!Z85='Data Entry Sheet'!AA85,'Data Entry Sheet'!Z85&gt;0),1,0)</f>
        <v>0</v>
      </c>
      <c r="N85" s="5">
        <f>COUNTIFS('Data Analysis Sheet'!M85,1,'Data Entry Sheet'!Q85,"Less than 24 hours")</f>
        <v>0</v>
      </c>
      <c r="O85" s="52">
        <f>IF(OR('Data Entry Sheet'!Z85=0,'Data Analysis Sheet'!N85=1),1,0)</f>
        <v>1</v>
      </c>
      <c r="P85" s="5">
        <f>COUNTIFS('Data Analysis Sheet'!F85,1,'Data Entry Sheet'!AC85,"yes")</f>
        <v>0</v>
      </c>
      <c r="Q85" s="52">
        <f>COUNTIFS('Data Analysis Sheet'!G85,1,'Data Entry Sheet'!AC85,"yes")</f>
        <v>0</v>
      </c>
      <c r="R85" s="50">
        <f>COUNTIFS('Data Analysis Sheet'!O85,1,'Data Analysis Sheet'!L85,1,'Data Analysis Sheet'!I85,1)</f>
        <v>0</v>
      </c>
      <c r="S85" s="5">
        <f>'Data Analysis Sheet'!I85+'Data Analysis Sheet'!K85+'Data Analysis Sheet'!N85</f>
        <v>0</v>
      </c>
      <c r="T85" s="5">
        <f>'Data Entry Sheet'!AF85-'Data Entry Sheet'!AG85</f>
        <v>0</v>
      </c>
      <c r="U85" s="5">
        <f>'Data Entry Sheet'!AH85-'Data Entry Sheet'!AI85</f>
        <v>0</v>
      </c>
      <c r="V85" s="5">
        <f>'Data Entry Sheet'!AF85+'Data Entry Sheet'!AH85</f>
        <v>0</v>
      </c>
      <c r="W85" s="5">
        <f>'Data Analysis Sheet'!T85+'Data Analysis Sheet'!U85</f>
        <v>0</v>
      </c>
      <c r="X85" s="5">
        <f>'Data Entry Sheet'!V85-'Data Entry Sheet'!W85</f>
        <v>0</v>
      </c>
      <c r="Y85" s="5">
        <f>COUNTIFS('Data Analysis Sheet'!W85,0,'Data Analysis Sheet'!X85,"&gt;0")</f>
        <v>0</v>
      </c>
      <c r="Z85" s="5">
        <f>'Data Entry Sheet'!AJ85-'Data Entry Sheet'!AK85</f>
        <v>0</v>
      </c>
      <c r="AA85" s="5">
        <f>'Data Entry Sheet'!AL85-'Data Entry Sheet'!AM85</f>
        <v>0</v>
      </c>
      <c r="AB85" s="5">
        <f>'Data Entry Sheet'!AN85-'Data Entry Sheet'!AO85</f>
        <v>0</v>
      </c>
      <c r="AC85" s="5">
        <f>'Data Entry Sheet'!AP85-'Data Entry Sheet'!AQ85</f>
        <v>0</v>
      </c>
      <c r="AD85" s="5">
        <f>'Data Entry Sheet'!AF85+'Data Entry Sheet'!AJ85+'Data Entry Sheet'!AN85</f>
        <v>0</v>
      </c>
      <c r="AE85" s="5">
        <f>'Data Entry Sheet'!AH85+'Data Entry Sheet'!AL85+'Data Entry Sheet'!AP85</f>
        <v>0</v>
      </c>
      <c r="AF85" s="5">
        <f>'Data Analysis Sheet'!AD85+'Data Analysis Sheet'!AE85</f>
        <v>0</v>
      </c>
      <c r="AG85" s="5">
        <f>'Data Analysis Sheet'!T85+'Data Analysis Sheet'!Z85+'Data Analysis Sheet'!AB85</f>
        <v>0</v>
      </c>
      <c r="AH85" s="5">
        <f>'Data Analysis Sheet'!U85+'Data Entry Sheet'!AM85+'Data Entry Sheet'!AQ85</f>
        <v>0</v>
      </c>
      <c r="AI85" s="5">
        <f>'Data Analysis Sheet'!AG85+'Data Analysis Sheet'!AH85</f>
        <v>0</v>
      </c>
      <c r="AJ85" s="6">
        <f>'Data Entry Sheet'!AW85+'Data Entry Sheet'!AY85</f>
        <v>0</v>
      </c>
      <c r="AK85" s="6">
        <f>COUNTIF('Data Entry Sheet'!AT85:AV85,"&gt;0")</f>
        <v>0</v>
      </c>
      <c r="AL85" s="6">
        <f>'Data Analysis Sheet'!AK85+'Data Analysis Sheet'!V85</f>
        <v>0</v>
      </c>
      <c r="AM85" s="6" t="b">
        <f>AND('Data Analysis Sheet'!AK85&gt;0,'Data Analysis Sheet'!W85)</f>
        <v>0</v>
      </c>
      <c r="AN85" s="6">
        <f>IF(AND('Data Entry Sheet'!AW85='Data Entry Sheet'!AX85,'Data Entry Sheet'!AW85&gt;0),1,0)</f>
        <v>0</v>
      </c>
      <c r="AO85" s="6">
        <f>IF(AND('Data Entry Sheet'!AY85='Data Entry Sheet'!AZ85,'Data Entry Sheet'!AY85&gt;0),1,0)</f>
        <v>0</v>
      </c>
      <c r="AP85" s="6" t="b">
        <f>OR((AND('Data Analysis Sheet'!AN85=1,'Data Analysis Sheet'!AO85=1)),(AND('Data Analysis Sheet'!AN85=1,'Data Entry Sheet'!AY85=0)),(AND('Data Analysis Sheet'!AO85=1,'Data Entry Sheet'!AW85=0)))</f>
        <v>0</v>
      </c>
      <c r="AQ85" s="6">
        <f>IF(AND(('Data Entry Sheet'!AW85+'Data Entry Sheet'!AY85)='Data Entry Sheet'!BA85,('Data Entry Sheet'!AW85+'Data Entry Sheet'!AY85)&gt;0),1,0)</f>
        <v>0</v>
      </c>
      <c r="AR85" s="6">
        <f>COUNTIFS('Data Entry Sheet'!AS85,"&gt;5",'Data Entry Sheet'!BB85,"Yes")</f>
        <v>0</v>
      </c>
      <c r="AS85" s="5">
        <f>IF(AND('Data Entry Sheet'!BF85='Data Entry Sheet'!AW85,'Data Entry Sheet'!AW85&gt;0),1,0)</f>
        <v>0</v>
      </c>
      <c r="AT85" s="5">
        <f>IF(AND('Data Entry Sheet'!BG85='Data Entry Sheet'!AY85,'Data Entry Sheet'!AY85&gt;0),1,0)</f>
        <v>0</v>
      </c>
      <c r="AU85" s="5">
        <f>COUNTIFS('Data Analysis Sheet'!AS85,1,'Data Analysis Sheet'!AT85,1)</f>
        <v>0</v>
      </c>
      <c r="AV85" s="6">
        <f>IF(AND(('Data Entry Sheet'!AW85+'Data Entry Sheet'!AY85)='Data Entry Sheet'!BH85,('Data Entry Sheet'!AW85+'Data Entry Sheet'!AY85)&gt;0),1,0)</f>
        <v>0</v>
      </c>
    </row>
    <row r="86" spans="1:48" x14ac:dyDescent="0.25">
      <c r="A86" s="5">
        <f>COUNTIFS('Data Entry Sheet'!C86,"Male",'Data Entry Sheet'!E86,"Medical")</f>
        <v>0</v>
      </c>
      <c r="B86" s="5">
        <f>COUNTIFS('Data Entry Sheet'!C86,"Male",'Data Entry Sheet'!E86,"Surgical")</f>
        <v>0</v>
      </c>
      <c r="C86" s="22">
        <f>'Data Entry Sheet'!H86-'Data Entry Sheet'!F86</f>
        <v>0</v>
      </c>
      <c r="D86" s="5">
        <f>COUNTIFS('Data Analysis Sheet'!I86,1,'Data Entry Sheet'!T86,"Yes")</f>
        <v>0</v>
      </c>
      <c r="E86" s="52">
        <f>COUNTIFS('Data Entry Sheet'!T86,"Yes",'Data Analysis Sheet'!R86,1)</f>
        <v>0</v>
      </c>
      <c r="F86" s="5">
        <f>COUNTIFS('Data Analysis Sheet'!D86,1,'Data Entry Sheet'!U86,"Yes")</f>
        <v>0</v>
      </c>
      <c r="G86" s="52">
        <f>COUNTIFS('Data Analysis Sheet'!E86,1,'Data Entry Sheet'!U86,"Yes")</f>
        <v>0</v>
      </c>
      <c r="H86" s="5">
        <f>IF(AND('Data Entry Sheet'!V86='Data Entry Sheet'!W86,'Data Entry Sheet'!V86&gt;0),1,0)</f>
        <v>0</v>
      </c>
      <c r="I86" s="5">
        <f>COUNTIFS('Data Analysis Sheet'!H86,1,'Data Entry Sheet'!Q86,"Less than 24 hours")</f>
        <v>0</v>
      </c>
      <c r="J86" s="5">
        <f>IF(AND('Data Entry Sheet'!X86='Data Entry Sheet'!Y86,'Data Entry Sheet'!X86&gt;0),1,0)</f>
        <v>0</v>
      </c>
      <c r="K86" s="5">
        <f>COUNTIFS('Data Analysis Sheet'!J86,1,'Data Entry Sheet'!Q86,"Less than 24 hours")</f>
        <v>0</v>
      </c>
      <c r="L86" s="52">
        <f>IF(OR('Data Entry Sheet'!X86=0,'Data Analysis Sheet'!K86=1),1,0)</f>
        <v>1</v>
      </c>
      <c r="M86" s="5">
        <f>IF(AND('Data Entry Sheet'!Z86='Data Entry Sheet'!AA86,'Data Entry Sheet'!Z86&gt;0),1,0)</f>
        <v>0</v>
      </c>
      <c r="N86" s="5">
        <f>COUNTIFS('Data Analysis Sheet'!M86,1,'Data Entry Sheet'!Q86,"Less than 24 hours")</f>
        <v>0</v>
      </c>
      <c r="O86" s="52">
        <f>IF(OR('Data Entry Sheet'!Z86=0,'Data Analysis Sheet'!N86=1),1,0)</f>
        <v>1</v>
      </c>
      <c r="P86" s="5">
        <f>COUNTIFS('Data Analysis Sheet'!F86,1,'Data Entry Sheet'!AC86,"yes")</f>
        <v>0</v>
      </c>
      <c r="Q86" s="52">
        <f>COUNTIFS('Data Analysis Sheet'!G86,1,'Data Entry Sheet'!AC86,"yes")</f>
        <v>0</v>
      </c>
      <c r="R86" s="50">
        <f>COUNTIFS('Data Analysis Sheet'!O86,1,'Data Analysis Sheet'!L86,1,'Data Analysis Sheet'!I86,1)</f>
        <v>0</v>
      </c>
      <c r="S86" s="5">
        <f>'Data Analysis Sheet'!I86+'Data Analysis Sheet'!K86+'Data Analysis Sheet'!N86</f>
        <v>0</v>
      </c>
      <c r="T86" s="5">
        <f>'Data Entry Sheet'!AF86-'Data Entry Sheet'!AG86</f>
        <v>0</v>
      </c>
      <c r="U86" s="5">
        <f>'Data Entry Sheet'!AH86-'Data Entry Sheet'!AI86</f>
        <v>0</v>
      </c>
      <c r="V86" s="5">
        <f>'Data Entry Sheet'!AF86+'Data Entry Sheet'!AH86</f>
        <v>0</v>
      </c>
      <c r="W86" s="5">
        <f>'Data Analysis Sheet'!T86+'Data Analysis Sheet'!U86</f>
        <v>0</v>
      </c>
      <c r="X86" s="5">
        <f>'Data Entry Sheet'!V86-'Data Entry Sheet'!W86</f>
        <v>0</v>
      </c>
      <c r="Y86" s="5">
        <f>COUNTIFS('Data Analysis Sheet'!W86,0,'Data Analysis Sheet'!X86,"&gt;0")</f>
        <v>0</v>
      </c>
      <c r="Z86" s="5">
        <f>'Data Entry Sheet'!AJ86-'Data Entry Sheet'!AK86</f>
        <v>0</v>
      </c>
      <c r="AA86" s="5">
        <f>'Data Entry Sheet'!AL86-'Data Entry Sheet'!AM86</f>
        <v>0</v>
      </c>
      <c r="AB86" s="5">
        <f>'Data Entry Sheet'!AN86-'Data Entry Sheet'!AO86</f>
        <v>0</v>
      </c>
      <c r="AC86" s="5">
        <f>'Data Entry Sheet'!AP86-'Data Entry Sheet'!AQ86</f>
        <v>0</v>
      </c>
      <c r="AD86" s="5">
        <f>'Data Entry Sheet'!AF86+'Data Entry Sheet'!AJ86+'Data Entry Sheet'!AN86</f>
        <v>0</v>
      </c>
      <c r="AE86" s="5">
        <f>'Data Entry Sheet'!AH86+'Data Entry Sheet'!AL86+'Data Entry Sheet'!AP86</f>
        <v>0</v>
      </c>
      <c r="AF86" s="5">
        <f>'Data Analysis Sheet'!AD86+'Data Analysis Sheet'!AE86</f>
        <v>0</v>
      </c>
      <c r="AG86" s="5">
        <f>'Data Analysis Sheet'!T86+'Data Analysis Sheet'!Z86+'Data Analysis Sheet'!AB86</f>
        <v>0</v>
      </c>
      <c r="AH86" s="5">
        <f>'Data Analysis Sheet'!U86+'Data Entry Sheet'!AM86+'Data Entry Sheet'!AQ86</f>
        <v>0</v>
      </c>
      <c r="AI86" s="5">
        <f>'Data Analysis Sheet'!AG86+'Data Analysis Sheet'!AH86</f>
        <v>0</v>
      </c>
      <c r="AJ86" s="6">
        <f>'Data Entry Sheet'!AW86+'Data Entry Sheet'!AY86</f>
        <v>0</v>
      </c>
      <c r="AK86" s="6">
        <f>COUNTIF('Data Entry Sheet'!AT86:AV86,"&gt;0")</f>
        <v>0</v>
      </c>
      <c r="AL86" s="6">
        <f>'Data Analysis Sheet'!AK86+'Data Analysis Sheet'!V86</f>
        <v>0</v>
      </c>
      <c r="AM86" s="6" t="b">
        <f>AND('Data Analysis Sheet'!AK86&gt;0,'Data Analysis Sheet'!W86)</f>
        <v>0</v>
      </c>
      <c r="AN86" s="6">
        <f>IF(AND('Data Entry Sheet'!AW86='Data Entry Sheet'!AX86,'Data Entry Sheet'!AW86&gt;0),1,0)</f>
        <v>0</v>
      </c>
      <c r="AO86" s="6">
        <f>IF(AND('Data Entry Sheet'!AY86='Data Entry Sheet'!AZ86,'Data Entry Sheet'!AY86&gt;0),1,0)</f>
        <v>0</v>
      </c>
      <c r="AP86" s="6" t="b">
        <f>OR((AND('Data Analysis Sheet'!AN86=1,'Data Analysis Sheet'!AO86=1)),(AND('Data Analysis Sheet'!AN86=1,'Data Entry Sheet'!AY86=0)),(AND('Data Analysis Sheet'!AO86=1,'Data Entry Sheet'!AW86=0)))</f>
        <v>0</v>
      </c>
      <c r="AQ86" s="6">
        <f>IF(AND(('Data Entry Sheet'!AW86+'Data Entry Sheet'!AY86)='Data Entry Sheet'!BA86,('Data Entry Sheet'!AW86+'Data Entry Sheet'!AY86)&gt;0),1,0)</f>
        <v>0</v>
      </c>
      <c r="AR86" s="6">
        <f>COUNTIFS('Data Entry Sheet'!AS86,"&gt;5",'Data Entry Sheet'!BB86,"Yes")</f>
        <v>0</v>
      </c>
      <c r="AS86" s="5">
        <f>IF(AND('Data Entry Sheet'!BF86='Data Entry Sheet'!AW86,'Data Entry Sheet'!AW86&gt;0),1,0)</f>
        <v>0</v>
      </c>
      <c r="AT86" s="5">
        <f>IF(AND('Data Entry Sheet'!BG86='Data Entry Sheet'!AY86,'Data Entry Sheet'!AY86&gt;0),1,0)</f>
        <v>0</v>
      </c>
      <c r="AU86" s="5">
        <f>COUNTIFS('Data Analysis Sheet'!AS86,1,'Data Analysis Sheet'!AT86,1)</f>
        <v>0</v>
      </c>
      <c r="AV86" s="6">
        <f>IF(AND(('Data Entry Sheet'!AW86+'Data Entry Sheet'!AY86)='Data Entry Sheet'!BH86,('Data Entry Sheet'!AW86+'Data Entry Sheet'!AY86)&gt;0),1,0)</f>
        <v>0</v>
      </c>
    </row>
    <row r="87" spans="1:48" x14ac:dyDescent="0.25">
      <c r="A87" s="5">
        <f>COUNTIFS('Data Entry Sheet'!C87,"Male",'Data Entry Sheet'!E87,"Medical")</f>
        <v>0</v>
      </c>
      <c r="B87" s="5">
        <f>COUNTIFS('Data Entry Sheet'!C87,"Male",'Data Entry Sheet'!E87,"Surgical")</f>
        <v>0</v>
      </c>
      <c r="C87" s="22">
        <f>'Data Entry Sheet'!H87-'Data Entry Sheet'!F87</f>
        <v>0</v>
      </c>
      <c r="D87" s="5">
        <f>COUNTIFS('Data Analysis Sheet'!I87,1,'Data Entry Sheet'!T87,"Yes")</f>
        <v>0</v>
      </c>
      <c r="E87" s="52">
        <f>COUNTIFS('Data Entry Sheet'!T87,"Yes",'Data Analysis Sheet'!R87,1)</f>
        <v>0</v>
      </c>
      <c r="F87" s="5">
        <f>COUNTIFS('Data Analysis Sheet'!D87,1,'Data Entry Sheet'!U87,"Yes")</f>
        <v>0</v>
      </c>
      <c r="G87" s="52">
        <f>COUNTIFS('Data Analysis Sheet'!E87,1,'Data Entry Sheet'!U87,"Yes")</f>
        <v>0</v>
      </c>
      <c r="H87" s="5">
        <f>IF(AND('Data Entry Sheet'!V87='Data Entry Sheet'!W87,'Data Entry Sheet'!V87&gt;0),1,0)</f>
        <v>0</v>
      </c>
      <c r="I87" s="5">
        <f>COUNTIFS('Data Analysis Sheet'!H87,1,'Data Entry Sheet'!Q87,"Less than 24 hours")</f>
        <v>0</v>
      </c>
      <c r="J87" s="5">
        <f>IF(AND('Data Entry Sheet'!X87='Data Entry Sheet'!Y87,'Data Entry Sheet'!X87&gt;0),1,0)</f>
        <v>0</v>
      </c>
      <c r="K87" s="5">
        <f>COUNTIFS('Data Analysis Sheet'!J87,1,'Data Entry Sheet'!Q87,"Less than 24 hours")</f>
        <v>0</v>
      </c>
      <c r="L87" s="52">
        <f>IF(OR('Data Entry Sheet'!X87=0,'Data Analysis Sheet'!K87=1),1,0)</f>
        <v>1</v>
      </c>
      <c r="M87" s="5">
        <f>IF(AND('Data Entry Sheet'!Z87='Data Entry Sheet'!AA87,'Data Entry Sheet'!Z87&gt;0),1,0)</f>
        <v>0</v>
      </c>
      <c r="N87" s="5">
        <f>COUNTIFS('Data Analysis Sheet'!M87,1,'Data Entry Sheet'!Q87,"Less than 24 hours")</f>
        <v>0</v>
      </c>
      <c r="O87" s="52">
        <f>IF(OR('Data Entry Sheet'!Z87=0,'Data Analysis Sheet'!N87=1),1,0)</f>
        <v>1</v>
      </c>
      <c r="P87" s="5">
        <f>COUNTIFS('Data Analysis Sheet'!F87,1,'Data Entry Sheet'!AC87,"yes")</f>
        <v>0</v>
      </c>
      <c r="Q87" s="52">
        <f>COUNTIFS('Data Analysis Sheet'!G87,1,'Data Entry Sheet'!AC87,"yes")</f>
        <v>0</v>
      </c>
      <c r="R87" s="50">
        <f>COUNTIFS('Data Analysis Sheet'!O87,1,'Data Analysis Sheet'!L87,1,'Data Analysis Sheet'!I87,1)</f>
        <v>0</v>
      </c>
      <c r="S87" s="5">
        <f>'Data Analysis Sheet'!I87+'Data Analysis Sheet'!K87+'Data Analysis Sheet'!N87</f>
        <v>0</v>
      </c>
      <c r="T87" s="5">
        <f>'Data Entry Sheet'!AF87-'Data Entry Sheet'!AG87</f>
        <v>0</v>
      </c>
      <c r="U87" s="5">
        <f>'Data Entry Sheet'!AH87-'Data Entry Sheet'!AI87</f>
        <v>0</v>
      </c>
      <c r="V87" s="5">
        <f>'Data Entry Sheet'!AF87+'Data Entry Sheet'!AH87</f>
        <v>0</v>
      </c>
      <c r="W87" s="5">
        <f>'Data Analysis Sheet'!T87+'Data Analysis Sheet'!U87</f>
        <v>0</v>
      </c>
      <c r="X87" s="5">
        <f>'Data Entry Sheet'!V87-'Data Entry Sheet'!W87</f>
        <v>0</v>
      </c>
      <c r="Y87" s="5">
        <f>COUNTIFS('Data Analysis Sheet'!W87,0,'Data Analysis Sheet'!X87,"&gt;0")</f>
        <v>0</v>
      </c>
      <c r="Z87" s="5">
        <f>'Data Entry Sheet'!AJ87-'Data Entry Sheet'!AK87</f>
        <v>0</v>
      </c>
      <c r="AA87" s="5">
        <f>'Data Entry Sheet'!AL87-'Data Entry Sheet'!AM87</f>
        <v>0</v>
      </c>
      <c r="AB87" s="5">
        <f>'Data Entry Sheet'!AN87-'Data Entry Sheet'!AO87</f>
        <v>0</v>
      </c>
      <c r="AC87" s="5">
        <f>'Data Entry Sheet'!AP87-'Data Entry Sheet'!AQ87</f>
        <v>0</v>
      </c>
      <c r="AD87" s="5">
        <f>'Data Entry Sheet'!AF87+'Data Entry Sheet'!AJ87+'Data Entry Sheet'!AN87</f>
        <v>0</v>
      </c>
      <c r="AE87" s="5">
        <f>'Data Entry Sheet'!AH87+'Data Entry Sheet'!AL87+'Data Entry Sheet'!AP87</f>
        <v>0</v>
      </c>
      <c r="AF87" s="5">
        <f>'Data Analysis Sheet'!AD87+'Data Analysis Sheet'!AE87</f>
        <v>0</v>
      </c>
      <c r="AG87" s="5">
        <f>'Data Analysis Sheet'!T87+'Data Analysis Sheet'!Z87+'Data Analysis Sheet'!AB87</f>
        <v>0</v>
      </c>
      <c r="AH87" s="5">
        <f>'Data Analysis Sheet'!U87+'Data Entry Sheet'!AM87+'Data Entry Sheet'!AQ87</f>
        <v>0</v>
      </c>
      <c r="AI87" s="5">
        <f>'Data Analysis Sheet'!AG87+'Data Analysis Sheet'!AH87</f>
        <v>0</v>
      </c>
      <c r="AJ87" s="6">
        <f>'Data Entry Sheet'!AW87+'Data Entry Sheet'!AY87</f>
        <v>0</v>
      </c>
      <c r="AK87" s="6">
        <f>COUNTIF('Data Entry Sheet'!AT87:AV87,"&gt;0")</f>
        <v>0</v>
      </c>
      <c r="AL87" s="6">
        <f>'Data Analysis Sheet'!AK87+'Data Analysis Sheet'!V87</f>
        <v>0</v>
      </c>
      <c r="AM87" s="6" t="b">
        <f>AND('Data Analysis Sheet'!AK87&gt;0,'Data Analysis Sheet'!W87)</f>
        <v>0</v>
      </c>
      <c r="AN87" s="6">
        <f>IF(AND('Data Entry Sheet'!AW87='Data Entry Sheet'!AX87,'Data Entry Sheet'!AW87&gt;0),1,0)</f>
        <v>0</v>
      </c>
      <c r="AO87" s="6">
        <f>IF(AND('Data Entry Sheet'!AY87='Data Entry Sheet'!AZ87,'Data Entry Sheet'!AY87&gt;0),1,0)</f>
        <v>0</v>
      </c>
      <c r="AP87" s="6" t="b">
        <f>OR((AND('Data Analysis Sheet'!AN87=1,'Data Analysis Sheet'!AO87=1)),(AND('Data Analysis Sheet'!AN87=1,'Data Entry Sheet'!AY87=0)),(AND('Data Analysis Sheet'!AO87=1,'Data Entry Sheet'!AW87=0)))</f>
        <v>0</v>
      </c>
      <c r="AQ87" s="6">
        <f>IF(AND(('Data Entry Sheet'!AW87+'Data Entry Sheet'!AY87)='Data Entry Sheet'!BA87,('Data Entry Sheet'!AW87+'Data Entry Sheet'!AY87)&gt;0),1,0)</f>
        <v>0</v>
      </c>
      <c r="AR87" s="6">
        <f>COUNTIFS('Data Entry Sheet'!AS87,"&gt;5",'Data Entry Sheet'!BB87,"Yes")</f>
        <v>0</v>
      </c>
      <c r="AS87" s="5">
        <f>IF(AND('Data Entry Sheet'!BF87='Data Entry Sheet'!AW87,'Data Entry Sheet'!AW87&gt;0),1,0)</f>
        <v>0</v>
      </c>
      <c r="AT87" s="5">
        <f>IF(AND('Data Entry Sheet'!BG87='Data Entry Sheet'!AY87,'Data Entry Sheet'!AY87&gt;0),1,0)</f>
        <v>0</v>
      </c>
      <c r="AU87" s="5">
        <f>COUNTIFS('Data Analysis Sheet'!AS87,1,'Data Analysis Sheet'!AT87,1)</f>
        <v>0</v>
      </c>
      <c r="AV87" s="6">
        <f>IF(AND(('Data Entry Sheet'!AW87+'Data Entry Sheet'!AY87)='Data Entry Sheet'!BH87,('Data Entry Sheet'!AW87+'Data Entry Sheet'!AY87)&gt;0),1,0)</f>
        <v>0</v>
      </c>
    </row>
    <row r="88" spans="1:48" x14ac:dyDescent="0.25">
      <c r="A88" s="5">
        <f>COUNTIFS('Data Entry Sheet'!C88,"Male",'Data Entry Sheet'!E88,"Medical")</f>
        <v>0</v>
      </c>
      <c r="B88" s="5">
        <f>COUNTIFS('Data Entry Sheet'!C88,"Male",'Data Entry Sheet'!E88,"Surgical")</f>
        <v>0</v>
      </c>
      <c r="C88" s="22">
        <f>'Data Entry Sheet'!H88-'Data Entry Sheet'!F88</f>
        <v>0</v>
      </c>
      <c r="D88" s="5">
        <f>COUNTIFS('Data Analysis Sheet'!I88,1,'Data Entry Sheet'!T88,"Yes")</f>
        <v>0</v>
      </c>
      <c r="E88" s="52">
        <f>COUNTIFS('Data Entry Sheet'!T88,"Yes",'Data Analysis Sheet'!R88,1)</f>
        <v>0</v>
      </c>
      <c r="F88" s="5">
        <f>COUNTIFS('Data Analysis Sheet'!D88,1,'Data Entry Sheet'!U88,"Yes")</f>
        <v>0</v>
      </c>
      <c r="G88" s="52">
        <f>COUNTIFS('Data Analysis Sheet'!E88,1,'Data Entry Sheet'!U88,"Yes")</f>
        <v>0</v>
      </c>
      <c r="H88" s="5">
        <f>IF(AND('Data Entry Sheet'!V88='Data Entry Sheet'!W88,'Data Entry Sheet'!V88&gt;0),1,0)</f>
        <v>0</v>
      </c>
      <c r="I88" s="5">
        <f>COUNTIFS('Data Analysis Sheet'!H88,1,'Data Entry Sheet'!Q88,"Less than 24 hours")</f>
        <v>0</v>
      </c>
      <c r="J88" s="5">
        <f>IF(AND('Data Entry Sheet'!X88='Data Entry Sheet'!Y88,'Data Entry Sheet'!X88&gt;0),1,0)</f>
        <v>0</v>
      </c>
      <c r="K88" s="5">
        <f>COUNTIFS('Data Analysis Sheet'!J88,1,'Data Entry Sheet'!Q88,"Less than 24 hours")</f>
        <v>0</v>
      </c>
      <c r="L88" s="52">
        <f>IF(OR('Data Entry Sheet'!X88=0,'Data Analysis Sheet'!K88=1),1,0)</f>
        <v>1</v>
      </c>
      <c r="M88" s="5">
        <f>IF(AND('Data Entry Sheet'!Z88='Data Entry Sheet'!AA88,'Data Entry Sheet'!Z88&gt;0),1,0)</f>
        <v>0</v>
      </c>
      <c r="N88" s="5">
        <f>COUNTIFS('Data Analysis Sheet'!M88,1,'Data Entry Sheet'!Q88,"Less than 24 hours")</f>
        <v>0</v>
      </c>
      <c r="O88" s="52">
        <f>IF(OR('Data Entry Sheet'!Z88=0,'Data Analysis Sheet'!N88=1),1,0)</f>
        <v>1</v>
      </c>
      <c r="P88" s="5">
        <f>COUNTIFS('Data Analysis Sheet'!F88,1,'Data Entry Sheet'!AC88,"yes")</f>
        <v>0</v>
      </c>
      <c r="Q88" s="52">
        <f>COUNTIFS('Data Analysis Sheet'!G88,1,'Data Entry Sheet'!AC88,"yes")</f>
        <v>0</v>
      </c>
      <c r="R88" s="50">
        <f>COUNTIFS('Data Analysis Sheet'!O88,1,'Data Analysis Sheet'!L88,1,'Data Analysis Sheet'!I88,1)</f>
        <v>0</v>
      </c>
      <c r="S88" s="5">
        <f>'Data Analysis Sheet'!I88+'Data Analysis Sheet'!K88+'Data Analysis Sheet'!N88</f>
        <v>0</v>
      </c>
      <c r="T88" s="5">
        <f>'Data Entry Sheet'!AF88-'Data Entry Sheet'!AG88</f>
        <v>0</v>
      </c>
      <c r="U88" s="5">
        <f>'Data Entry Sheet'!AH88-'Data Entry Sheet'!AI88</f>
        <v>0</v>
      </c>
      <c r="V88" s="5">
        <f>'Data Entry Sheet'!AF88+'Data Entry Sheet'!AH88</f>
        <v>0</v>
      </c>
      <c r="W88" s="5">
        <f>'Data Analysis Sheet'!T88+'Data Analysis Sheet'!U88</f>
        <v>0</v>
      </c>
      <c r="X88" s="5">
        <f>'Data Entry Sheet'!V88-'Data Entry Sheet'!W88</f>
        <v>0</v>
      </c>
      <c r="Y88" s="5">
        <f>COUNTIFS('Data Analysis Sheet'!W88,0,'Data Analysis Sheet'!X88,"&gt;0")</f>
        <v>0</v>
      </c>
      <c r="Z88" s="5">
        <f>'Data Entry Sheet'!AJ88-'Data Entry Sheet'!AK88</f>
        <v>0</v>
      </c>
      <c r="AA88" s="5">
        <f>'Data Entry Sheet'!AL88-'Data Entry Sheet'!AM88</f>
        <v>0</v>
      </c>
      <c r="AB88" s="5">
        <f>'Data Entry Sheet'!AN88-'Data Entry Sheet'!AO88</f>
        <v>0</v>
      </c>
      <c r="AC88" s="5">
        <f>'Data Entry Sheet'!AP88-'Data Entry Sheet'!AQ88</f>
        <v>0</v>
      </c>
      <c r="AD88" s="5">
        <f>'Data Entry Sheet'!AF88+'Data Entry Sheet'!AJ88+'Data Entry Sheet'!AN88</f>
        <v>0</v>
      </c>
      <c r="AE88" s="5">
        <f>'Data Entry Sheet'!AH88+'Data Entry Sheet'!AL88+'Data Entry Sheet'!AP88</f>
        <v>0</v>
      </c>
      <c r="AF88" s="5">
        <f>'Data Analysis Sheet'!AD88+'Data Analysis Sheet'!AE88</f>
        <v>0</v>
      </c>
      <c r="AG88" s="5">
        <f>'Data Analysis Sheet'!T88+'Data Analysis Sheet'!Z88+'Data Analysis Sheet'!AB88</f>
        <v>0</v>
      </c>
      <c r="AH88" s="5">
        <f>'Data Analysis Sheet'!U88+'Data Entry Sheet'!AM88+'Data Entry Sheet'!AQ88</f>
        <v>0</v>
      </c>
      <c r="AI88" s="5">
        <f>'Data Analysis Sheet'!AG88+'Data Analysis Sheet'!AH88</f>
        <v>0</v>
      </c>
      <c r="AJ88" s="6">
        <f>'Data Entry Sheet'!AW88+'Data Entry Sheet'!AY88</f>
        <v>0</v>
      </c>
      <c r="AK88" s="6">
        <f>COUNTIF('Data Entry Sheet'!AT88:AV88,"&gt;0")</f>
        <v>0</v>
      </c>
      <c r="AL88" s="6">
        <f>'Data Analysis Sheet'!AK88+'Data Analysis Sheet'!V88</f>
        <v>0</v>
      </c>
      <c r="AM88" s="6" t="b">
        <f>AND('Data Analysis Sheet'!AK88&gt;0,'Data Analysis Sheet'!W88)</f>
        <v>0</v>
      </c>
      <c r="AN88" s="6">
        <f>IF(AND('Data Entry Sheet'!AW88='Data Entry Sheet'!AX88,'Data Entry Sheet'!AW88&gt;0),1,0)</f>
        <v>0</v>
      </c>
      <c r="AO88" s="6">
        <f>IF(AND('Data Entry Sheet'!AY88='Data Entry Sheet'!AZ88,'Data Entry Sheet'!AY88&gt;0),1,0)</f>
        <v>0</v>
      </c>
      <c r="AP88" s="6" t="b">
        <f>OR((AND('Data Analysis Sheet'!AN88=1,'Data Analysis Sheet'!AO88=1)),(AND('Data Analysis Sheet'!AN88=1,'Data Entry Sheet'!AY88=0)),(AND('Data Analysis Sheet'!AO88=1,'Data Entry Sheet'!AW88=0)))</f>
        <v>0</v>
      </c>
      <c r="AQ88" s="6">
        <f>IF(AND(('Data Entry Sheet'!AW88+'Data Entry Sheet'!AY88)='Data Entry Sheet'!BA88,('Data Entry Sheet'!AW88+'Data Entry Sheet'!AY88)&gt;0),1,0)</f>
        <v>0</v>
      </c>
      <c r="AR88" s="6">
        <f>COUNTIFS('Data Entry Sheet'!AS88,"&gt;5",'Data Entry Sheet'!BB88,"Yes")</f>
        <v>0</v>
      </c>
      <c r="AS88" s="5">
        <f>IF(AND('Data Entry Sheet'!BF88='Data Entry Sheet'!AW88,'Data Entry Sheet'!AW88&gt;0),1,0)</f>
        <v>0</v>
      </c>
      <c r="AT88" s="5">
        <f>IF(AND('Data Entry Sheet'!BG88='Data Entry Sheet'!AY88,'Data Entry Sheet'!AY88&gt;0),1,0)</f>
        <v>0</v>
      </c>
      <c r="AU88" s="5">
        <f>COUNTIFS('Data Analysis Sheet'!AS88,1,'Data Analysis Sheet'!AT88,1)</f>
        <v>0</v>
      </c>
      <c r="AV88" s="6">
        <f>IF(AND(('Data Entry Sheet'!AW88+'Data Entry Sheet'!AY88)='Data Entry Sheet'!BH88,('Data Entry Sheet'!AW88+'Data Entry Sheet'!AY88)&gt;0),1,0)</f>
        <v>0</v>
      </c>
    </row>
    <row r="89" spans="1:48" x14ac:dyDescent="0.25">
      <c r="A89" s="5">
        <f>COUNTIFS('Data Entry Sheet'!C89,"Male",'Data Entry Sheet'!E89,"Medical")</f>
        <v>0</v>
      </c>
      <c r="B89" s="5">
        <f>COUNTIFS('Data Entry Sheet'!C89,"Male",'Data Entry Sheet'!E89,"Surgical")</f>
        <v>0</v>
      </c>
      <c r="C89" s="22">
        <f>'Data Entry Sheet'!H89-'Data Entry Sheet'!F89</f>
        <v>0</v>
      </c>
      <c r="D89" s="5">
        <f>COUNTIFS('Data Analysis Sheet'!I89,1,'Data Entry Sheet'!T89,"Yes")</f>
        <v>0</v>
      </c>
      <c r="E89" s="52">
        <f>COUNTIFS('Data Entry Sheet'!T89,"Yes",'Data Analysis Sheet'!R89,1)</f>
        <v>0</v>
      </c>
      <c r="F89" s="5">
        <f>COUNTIFS('Data Analysis Sheet'!D89,1,'Data Entry Sheet'!U89,"Yes")</f>
        <v>0</v>
      </c>
      <c r="G89" s="52">
        <f>COUNTIFS('Data Analysis Sheet'!E89,1,'Data Entry Sheet'!U89,"Yes")</f>
        <v>0</v>
      </c>
      <c r="H89" s="5">
        <f>IF(AND('Data Entry Sheet'!V89='Data Entry Sheet'!W89,'Data Entry Sheet'!V89&gt;0),1,0)</f>
        <v>0</v>
      </c>
      <c r="I89" s="5">
        <f>COUNTIFS('Data Analysis Sheet'!H89,1,'Data Entry Sheet'!Q89,"Less than 24 hours")</f>
        <v>0</v>
      </c>
      <c r="J89" s="5">
        <f>IF(AND('Data Entry Sheet'!X89='Data Entry Sheet'!Y89,'Data Entry Sheet'!X89&gt;0),1,0)</f>
        <v>0</v>
      </c>
      <c r="K89" s="5">
        <f>COUNTIFS('Data Analysis Sheet'!J89,1,'Data Entry Sheet'!Q89,"Less than 24 hours")</f>
        <v>0</v>
      </c>
      <c r="L89" s="52">
        <f>IF(OR('Data Entry Sheet'!X89=0,'Data Analysis Sheet'!K89=1),1,0)</f>
        <v>1</v>
      </c>
      <c r="M89" s="5">
        <f>IF(AND('Data Entry Sheet'!Z89='Data Entry Sheet'!AA89,'Data Entry Sheet'!Z89&gt;0),1,0)</f>
        <v>0</v>
      </c>
      <c r="N89" s="5">
        <f>COUNTIFS('Data Analysis Sheet'!M89,1,'Data Entry Sheet'!Q89,"Less than 24 hours")</f>
        <v>0</v>
      </c>
      <c r="O89" s="52">
        <f>IF(OR('Data Entry Sheet'!Z89=0,'Data Analysis Sheet'!N89=1),1,0)</f>
        <v>1</v>
      </c>
      <c r="P89" s="5">
        <f>COUNTIFS('Data Analysis Sheet'!F89,1,'Data Entry Sheet'!AC89,"yes")</f>
        <v>0</v>
      </c>
      <c r="Q89" s="52">
        <f>COUNTIFS('Data Analysis Sheet'!G89,1,'Data Entry Sheet'!AC89,"yes")</f>
        <v>0</v>
      </c>
      <c r="R89" s="50">
        <f>COUNTIFS('Data Analysis Sheet'!O89,1,'Data Analysis Sheet'!L89,1,'Data Analysis Sheet'!I89,1)</f>
        <v>0</v>
      </c>
      <c r="S89" s="5">
        <f>'Data Analysis Sheet'!I89+'Data Analysis Sheet'!K89+'Data Analysis Sheet'!N89</f>
        <v>0</v>
      </c>
      <c r="T89" s="5">
        <f>'Data Entry Sheet'!AF89-'Data Entry Sheet'!AG89</f>
        <v>0</v>
      </c>
      <c r="U89" s="5">
        <f>'Data Entry Sheet'!AH89-'Data Entry Sheet'!AI89</f>
        <v>0</v>
      </c>
      <c r="V89" s="5">
        <f>'Data Entry Sheet'!AF89+'Data Entry Sheet'!AH89</f>
        <v>0</v>
      </c>
      <c r="W89" s="5">
        <f>'Data Analysis Sheet'!T89+'Data Analysis Sheet'!U89</f>
        <v>0</v>
      </c>
      <c r="X89" s="5">
        <f>'Data Entry Sheet'!V89-'Data Entry Sheet'!W89</f>
        <v>0</v>
      </c>
      <c r="Y89" s="5">
        <f>COUNTIFS('Data Analysis Sheet'!W89,0,'Data Analysis Sheet'!X89,"&gt;0")</f>
        <v>0</v>
      </c>
      <c r="Z89" s="5">
        <f>'Data Entry Sheet'!AJ89-'Data Entry Sheet'!AK89</f>
        <v>0</v>
      </c>
      <c r="AA89" s="5">
        <f>'Data Entry Sheet'!AL89-'Data Entry Sheet'!AM89</f>
        <v>0</v>
      </c>
      <c r="AB89" s="5">
        <f>'Data Entry Sheet'!AN89-'Data Entry Sheet'!AO89</f>
        <v>0</v>
      </c>
      <c r="AC89" s="5">
        <f>'Data Entry Sheet'!AP89-'Data Entry Sheet'!AQ89</f>
        <v>0</v>
      </c>
      <c r="AD89" s="5">
        <f>'Data Entry Sheet'!AF89+'Data Entry Sheet'!AJ89+'Data Entry Sheet'!AN89</f>
        <v>0</v>
      </c>
      <c r="AE89" s="5">
        <f>'Data Entry Sheet'!AH89+'Data Entry Sheet'!AL89+'Data Entry Sheet'!AP89</f>
        <v>0</v>
      </c>
      <c r="AF89" s="5">
        <f>'Data Analysis Sheet'!AD89+'Data Analysis Sheet'!AE89</f>
        <v>0</v>
      </c>
      <c r="AG89" s="5">
        <f>'Data Analysis Sheet'!T89+'Data Analysis Sheet'!Z89+'Data Analysis Sheet'!AB89</f>
        <v>0</v>
      </c>
      <c r="AH89" s="5">
        <f>'Data Analysis Sheet'!U89+'Data Entry Sheet'!AM89+'Data Entry Sheet'!AQ89</f>
        <v>0</v>
      </c>
      <c r="AI89" s="5">
        <f>'Data Analysis Sheet'!AG89+'Data Analysis Sheet'!AH89</f>
        <v>0</v>
      </c>
      <c r="AJ89" s="6">
        <f>'Data Entry Sheet'!AW89+'Data Entry Sheet'!AY89</f>
        <v>0</v>
      </c>
      <c r="AK89" s="6">
        <f>COUNTIF('Data Entry Sheet'!AT89:AV89,"&gt;0")</f>
        <v>0</v>
      </c>
      <c r="AL89" s="6">
        <f>'Data Analysis Sheet'!AK89+'Data Analysis Sheet'!V89</f>
        <v>0</v>
      </c>
      <c r="AM89" s="6" t="b">
        <f>AND('Data Analysis Sheet'!AK89&gt;0,'Data Analysis Sheet'!W89)</f>
        <v>0</v>
      </c>
      <c r="AN89" s="6">
        <f>IF(AND('Data Entry Sheet'!AW89='Data Entry Sheet'!AX89,'Data Entry Sheet'!AW89&gt;0),1,0)</f>
        <v>0</v>
      </c>
      <c r="AO89" s="6">
        <f>IF(AND('Data Entry Sheet'!AY89='Data Entry Sheet'!AZ89,'Data Entry Sheet'!AY89&gt;0),1,0)</f>
        <v>0</v>
      </c>
      <c r="AP89" s="6" t="b">
        <f>OR((AND('Data Analysis Sheet'!AN89=1,'Data Analysis Sheet'!AO89=1)),(AND('Data Analysis Sheet'!AN89=1,'Data Entry Sheet'!AY89=0)),(AND('Data Analysis Sheet'!AO89=1,'Data Entry Sheet'!AW89=0)))</f>
        <v>0</v>
      </c>
      <c r="AQ89" s="6">
        <f>IF(AND(('Data Entry Sheet'!AW89+'Data Entry Sheet'!AY89)='Data Entry Sheet'!BA89,('Data Entry Sheet'!AW89+'Data Entry Sheet'!AY89)&gt;0),1,0)</f>
        <v>0</v>
      </c>
      <c r="AR89" s="6">
        <f>COUNTIFS('Data Entry Sheet'!AS89,"&gt;5",'Data Entry Sheet'!BB89,"Yes")</f>
        <v>0</v>
      </c>
      <c r="AS89" s="5">
        <f>IF(AND('Data Entry Sheet'!BF89='Data Entry Sheet'!AW89,'Data Entry Sheet'!AW89&gt;0),1,0)</f>
        <v>0</v>
      </c>
      <c r="AT89" s="5">
        <f>IF(AND('Data Entry Sheet'!BG89='Data Entry Sheet'!AY89,'Data Entry Sheet'!AY89&gt;0),1,0)</f>
        <v>0</v>
      </c>
      <c r="AU89" s="5">
        <f>COUNTIFS('Data Analysis Sheet'!AS89,1,'Data Analysis Sheet'!AT89,1)</f>
        <v>0</v>
      </c>
      <c r="AV89" s="6">
        <f>IF(AND(('Data Entry Sheet'!AW89+'Data Entry Sheet'!AY89)='Data Entry Sheet'!BH89,('Data Entry Sheet'!AW89+'Data Entry Sheet'!AY89)&gt;0),1,0)</f>
        <v>0</v>
      </c>
    </row>
    <row r="90" spans="1:48" x14ac:dyDescent="0.25">
      <c r="A90" s="5">
        <f>COUNTIFS('Data Entry Sheet'!C90,"Male",'Data Entry Sheet'!E90,"Medical")</f>
        <v>0</v>
      </c>
      <c r="B90" s="5">
        <f>COUNTIFS('Data Entry Sheet'!C90,"Male",'Data Entry Sheet'!E90,"Surgical")</f>
        <v>0</v>
      </c>
      <c r="C90" s="22">
        <f>'Data Entry Sheet'!H90-'Data Entry Sheet'!F90</f>
        <v>0</v>
      </c>
      <c r="D90" s="5">
        <f>COUNTIFS('Data Analysis Sheet'!I90,1,'Data Entry Sheet'!T90,"Yes")</f>
        <v>0</v>
      </c>
      <c r="E90" s="52">
        <f>COUNTIFS('Data Entry Sheet'!T90,"Yes",'Data Analysis Sheet'!R90,1)</f>
        <v>0</v>
      </c>
      <c r="F90" s="5">
        <f>COUNTIFS('Data Analysis Sheet'!D90,1,'Data Entry Sheet'!U90,"Yes")</f>
        <v>0</v>
      </c>
      <c r="G90" s="52">
        <f>COUNTIFS('Data Analysis Sheet'!E90,1,'Data Entry Sheet'!U90,"Yes")</f>
        <v>0</v>
      </c>
      <c r="H90" s="5">
        <f>IF(AND('Data Entry Sheet'!V90='Data Entry Sheet'!W90,'Data Entry Sheet'!V90&gt;0),1,0)</f>
        <v>0</v>
      </c>
      <c r="I90" s="5">
        <f>COUNTIFS('Data Analysis Sheet'!H90,1,'Data Entry Sheet'!Q90,"Less than 24 hours")</f>
        <v>0</v>
      </c>
      <c r="J90" s="5">
        <f>IF(AND('Data Entry Sheet'!X90='Data Entry Sheet'!Y90,'Data Entry Sheet'!X90&gt;0),1,0)</f>
        <v>0</v>
      </c>
      <c r="K90" s="5">
        <f>COUNTIFS('Data Analysis Sheet'!J90,1,'Data Entry Sheet'!Q90,"Less than 24 hours")</f>
        <v>0</v>
      </c>
      <c r="L90" s="52">
        <f>IF(OR('Data Entry Sheet'!X90=0,'Data Analysis Sheet'!K90=1),1,0)</f>
        <v>1</v>
      </c>
      <c r="M90" s="5">
        <f>IF(AND('Data Entry Sheet'!Z90='Data Entry Sheet'!AA90,'Data Entry Sheet'!Z90&gt;0),1,0)</f>
        <v>0</v>
      </c>
      <c r="N90" s="5">
        <f>COUNTIFS('Data Analysis Sheet'!M90,1,'Data Entry Sheet'!Q90,"Less than 24 hours")</f>
        <v>0</v>
      </c>
      <c r="O90" s="52">
        <f>IF(OR('Data Entry Sheet'!Z90=0,'Data Analysis Sheet'!N90=1),1,0)</f>
        <v>1</v>
      </c>
      <c r="P90" s="5">
        <f>COUNTIFS('Data Analysis Sheet'!F90,1,'Data Entry Sheet'!AC90,"yes")</f>
        <v>0</v>
      </c>
      <c r="Q90" s="52">
        <f>COUNTIFS('Data Analysis Sheet'!G90,1,'Data Entry Sheet'!AC90,"yes")</f>
        <v>0</v>
      </c>
      <c r="R90" s="50">
        <f>COUNTIFS('Data Analysis Sheet'!O90,1,'Data Analysis Sheet'!L90,1,'Data Analysis Sheet'!I90,1)</f>
        <v>0</v>
      </c>
      <c r="S90" s="5">
        <f>'Data Analysis Sheet'!I90+'Data Analysis Sheet'!K90+'Data Analysis Sheet'!N90</f>
        <v>0</v>
      </c>
      <c r="T90" s="5">
        <f>'Data Entry Sheet'!AF90-'Data Entry Sheet'!AG90</f>
        <v>0</v>
      </c>
      <c r="U90" s="5">
        <f>'Data Entry Sheet'!AH90-'Data Entry Sheet'!AI90</f>
        <v>0</v>
      </c>
      <c r="V90" s="5">
        <f>'Data Entry Sheet'!AF90+'Data Entry Sheet'!AH90</f>
        <v>0</v>
      </c>
      <c r="W90" s="5">
        <f>'Data Analysis Sheet'!T90+'Data Analysis Sheet'!U90</f>
        <v>0</v>
      </c>
      <c r="X90" s="5">
        <f>'Data Entry Sheet'!V90-'Data Entry Sheet'!W90</f>
        <v>0</v>
      </c>
      <c r="Y90" s="5">
        <f>COUNTIFS('Data Analysis Sheet'!W90,0,'Data Analysis Sheet'!X90,"&gt;0")</f>
        <v>0</v>
      </c>
      <c r="Z90" s="5">
        <f>'Data Entry Sheet'!AJ90-'Data Entry Sheet'!AK90</f>
        <v>0</v>
      </c>
      <c r="AA90" s="5">
        <f>'Data Entry Sheet'!AL90-'Data Entry Sheet'!AM90</f>
        <v>0</v>
      </c>
      <c r="AB90" s="5">
        <f>'Data Entry Sheet'!AN90-'Data Entry Sheet'!AO90</f>
        <v>0</v>
      </c>
      <c r="AC90" s="5">
        <f>'Data Entry Sheet'!AP90-'Data Entry Sheet'!AQ90</f>
        <v>0</v>
      </c>
      <c r="AD90" s="5">
        <f>'Data Entry Sheet'!AF90+'Data Entry Sheet'!AJ90+'Data Entry Sheet'!AN90</f>
        <v>0</v>
      </c>
      <c r="AE90" s="5">
        <f>'Data Entry Sheet'!AH90+'Data Entry Sheet'!AL90+'Data Entry Sheet'!AP90</f>
        <v>0</v>
      </c>
      <c r="AF90" s="5">
        <f>'Data Analysis Sheet'!AD90+'Data Analysis Sheet'!AE90</f>
        <v>0</v>
      </c>
      <c r="AG90" s="5">
        <f>'Data Analysis Sheet'!T90+'Data Analysis Sheet'!Z90+'Data Analysis Sheet'!AB90</f>
        <v>0</v>
      </c>
      <c r="AH90" s="5">
        <f>'Data Analysis Sheet'!U90+'Data Entry Sheet'!AM90+'Data Entry Sheet'!AQ90</f>
        <v>0</v>
      </c>
      <c r="AI90" s="5">
        <f>'Data Analysis Sheet'!AG90+'Data Analysis Sheet'!AH90</f>
        <v>0</v>
      </c>
      <c r="AJ90" s="6">
        <f>'Data Entry Sheet'!AW90+'Data Entry Sheet'!AY90</f>
        <v>0</v>
      </c>
      <c r="AK90" s="6">
        <f>COUNTIF('Data Entry Sheet'!AT90:AV90,"&gt;0")</f>
        <v>0</v>
      </c>
      <c r="AL90" s="6">
        <f>'Data Analysis Sheet'!AK90+'Data Analysis Sheet'!V90</f>
        <v>0</v>
      </c>
      <c r="AM90" s="6" t="b">
        <f>AND('Data Analysis Sheet'!AK90&gt;0,'Data Analysis Sheet'!W90)</f>
        <v>0</v>
      </c>
      <c r="AN90" s="6">
        <f>IF(AND('Data Entry Sheet'!AW90='Data Entry Sheet'!AX90,'Data Entry Sheet'!AW90&gt;0),1,0)</f>
        <v>0</v>
      </c>
      <c r="AO90" s="6">
        <f>IF(AND('Data Entry Sheet'!AY90='Data Entry Sheet'!AZ90,'Data Entry Sheet'!AY90&gt;0),1,0)</f>
        <v>0</v>
      </c>
      <c r="AP90" s="6" t="b">
        <f>OR((AND('Data Analysis Sheet'!AN90=1,'Data Analysis Sheet'!AO90=1)),(AND('Data Analysis Sheet'!AN90=1,'Data Entry Sheet'!AY90=0)),(AND('Data Analysis Sheet'!AO90=1,'Data Entry Sheet'!AW90=0)))</f>
        <v>0</v>
      </c>
      <c r="AQ90" s="6">
        <f>IF(AND(('Data Entry Sheet'!AW90+'Data Entry Sheet'!AY90)='Data Entry Sheet'!BA90,('Data Entry Sheet'!AW90+'Data Entry Sheet'!AY90)&gt;0),1,0)</f>
        <v>0</v>
      </c>
      <c r="AR90" s="6">
        <f>COUNTIFS('Data Entry Sheet'!AS90,"&gt;5",'Data Entry Sheet'!BB90,"Yes")</f>
        <v>0</v>
      </c>
      <c r="AS90" s="5">
        <f>IF(AND('Data Entry Sheet'!BF90='Data Entry Sheet'!AW90,'Data Entry Sheet'!AW90&gt;0),1,0)</f>
        <v>0</v>
      </c>
      <c r="AT90" s="5">
        <f>IF(AND('Data Entry Sheet'!BG90='Data Entry Sheet'!AY90,'Data Entry Sheet'!AY90&gt;0),1,0)</f>
        <v>0</v>
      </c>
      <c r="AU90" s="5">
        <f>COUNTIFS('Data Analysis Sheet'!AS90,1,'Data Analysis Sheet'!AT90,1)</f>
        <v>0</v>
      </c>
      <c r="AV90" s="6">
        <f>IF(AND(('Data Entry Sheet'!AW90+'Data Entry Sheet'!AY90)='Data Entry Sheet'!BH90,('Data Entry Sheet'!AW90+'Data Entry Sheet'!AY90)&gt;0),1,0)</f>
        <v>0</v>
      </c>
    </row>
    <row r="91" spans="1:48" x14ac:dyDescent="0.25">
      <c r="A91" s="5">
        <f>COUNTIFS('Data Entry Sheet'!C91,"Male",'Data Entry Sheet'!E91,"Medical")</f>
        <v>0</v>
      </c>
      <c r="B91" s="5">
        <f>COUNTIFS('Data Entry Sheet'!C91,"Male",'Data Entry Sheet'!E91,"Surgical")</f>
        <v>0</v>
      </c>
      <c r="C91" s="22">
        <f>'Data Entry Sheet'!H91-'Data Entry Sheet'!F91</f>
        <v>0</v>
      </c>
      <c r="D91" s="5">
        <f>COUNTIFS('Data Analysis Sheet'!I91,1,'Data Entry Sheet'!T91,"Yes")</f>
        <v>0</v>
      </c>
      <c r="E91" s="52">
        <f>COUNTIFS('Data Entry Sheet'!T91,"Yes",'Data Analysis Sheet'!R91,1)</f>
        <v>0</v>
      </c>
      <c r="F91" s="5">
        <f>COUNTIFS('Data Analysis Sheet'!D91,1,'Data Entry Sheet'!U91,"Yes")</f>
        <v>0</v>
      </c>
      <c r="G91" s="52">
        <f>COUNTIFS('Data Analysis Sheet'!E91,1,'Data Entry Sheet'!U91,"Yes")</f>
        <v>0</v>
      </c>
      <c r="H91" s="5">
        <f>IF(AND('Data Entry Sheet'!V91='Data Entry Sheet'!W91,'Data Entry Sheet'!V91&gt;0),1,0)</f>
        <v>0</v>
      </c>
      <c r="I91" s="5">
        <f>COUNTIFS('Data Analysis Sheet'!H91,1,'Data Entry Sheet'!Q91,"Less than 24 hours")</f>
        <v>0</v>
      </c>
      <c r="J91" s="5">
        <f>IF(AND('Data Entry Sheet'!X91='Data Entry Sheet'!Y91,'Data Entry Sheet'!X91&gt;0),1,0)</f>
        <v>0</v>
      </c>
      <c r="K91" s="5">
        <f>COUNTIFS('Data Analysis Sheet'!J91,1,'Data Entry Sheet'!Q91,"Less than 24 hours")</f>
        <v>0</v>
      </c>
      <c r="L91" s="52">
        <f>IF(OR('Data Entry Sheet'!X91=0,'Data Analysis Sheet'!K91=1),1,0)</f>
        <v>1</v>
      </c>
      <c r="M91" s="5">
        <f>IF(AND('Data Entry Sheet'!Z91='Data Entry Sheet'!AA91,'Data Entry Sheet'!Z91&gt;0),1,0)</f>
        <v>0</v>
      </c>
      <c r="N91" s="5">
        <f>COUNTIFS('Data Analysis Sheet'!M91,1,'Data Entry Sheet'!Q91,"Less than 24 hours")</f>
        <v>0</v>
      </c>
      <c r="O91" s="52">
        <f>IF(OR('Data Entry Sheet'!Z91=0,'Data Analysis Sheet'!N91=1),1,0)</f>
        <v>1</v>
      </c>
      <c r="P91" s="5">
        <f>COUNTIFS('Data Analysis Sheet'!F91,1,'Data Entry Sheet'!AC91,"yes")</f>
        <v>0</v>
      </c>
      <c r="Q91" s="52">
        <f>COUNTIFS('Data Analysis Sheet'!G91,1,'Data Entry Sheet'!AC91,"yes")</f>
        <v>0</v>
      </c>
      <c r="R91" s="50">
        <f>COUNTIFS('Data Analysis Sheet'!O91,1,'Data Analysis Sheet'!L91,1,'Data Analysis Sheet'!I91,1)</f>
        <v>0</v>
      </c>
      <c r="S91" s="5">
        <f>'Data Analysis Sheet'!I91+'Data Analysis Sheet'!K91+'Data Analysis Sheet'!N91</f>
        <v>0</v>
      </c>
      <c r="T91" s="5">
        <f>'Data Entry Sheet'!AF91-'Data Entry Sheet'!AG91</f>
        <v>0</v>
      </c>
      <c r="U91" s="5">
        <f>'Data Entry Sheet'!AH91-'Data Entry Sheet'!AI91</f>
        <v>0</v>
      </c>
      <c r="V91" s="5">
        <f>'Data Entry Sheet'!AF91+'Data Entry Sheet'!AH91</f>
        <v>0</v>
      </c>
      <c r="W91" s="5">
        <f>'Data Analysis Sheet'!T91+'Data Analysis Sheet'!U91</f>
        <v>0</v>
      </c>
      <c r="X91" s="5">
        <f>'Data Entry Sheet'!V91-'Data Entry Sheet'!W91</f>
        <v>0</v>
      </c>
      <c r="Y91" s="5">
        <f>COUNTIFS('Data Analysis Sheet'!W91,0,'Data Analysis Sheet'!X91,"&gt;0")</f>
        <v>0</v>
      </c>
      <c r="Z91" s="5">
        <f>'Data Entry Sheet'!AJ91-'Data Entry Sheet'!AK91</f>
        <v>0</v>
      </c>
      <c r="AA91" s="5">
        <f>'Data Entry Sheet'!AL91-'Data Entry Sheet'!AM91</f>
        <v>0</v>
      </c>
      <c r="AB91" s="5">
        <f>'Data Entry Sheet'!AN91-'Data Entry Sheet'!AO91</f>
        <v>0</v>
      </c>
      <c r="AC91" s="5">
        <f>'Data Entry Sheet'!AP91-'Data Entry Sheet'!AQ91</f>
        <v>0</v>
      </c>
      <c r="AD91" s="5">
        <f>'Data Entry Sheet'!AF91+'Data Entry Sheet'!AJ91+'Data Entry Sheet'!AN91</f>
        <v>0</v>
      </c>
      <c r="AE91" s="5">
        <f>'Data Entry Sheet'!AH91+'Data Entry Sheet'!AL91+'Data Entry Sheet'!AP91</f>
        <v>0</v>
      </c>
      <c r="AF91" s="5">
        <f>'Data Analysis Sheet'!AD91+'Data Analysis Sheet'!AE91</f>
        <v>0</v>
      </c>
      <c r="AG91" s="5">
        <f>'Data Analysis Sheet'!T91+'Data Analysis Sheet'!Z91+'Data Analysis Sheet'!AB91</f>
        <v>0</v>
      </c>
      <c r="AH91" s="5">
        <f>'Data Analysis Sheet'!U91+'Data Entry Sheet'!AM91+'Data Entry Sheet'!AQ91</f>
        <v>0</v>
      </c>
      <c r="AI91" s="5">
        <f>'Data Analysis Sheet'!AG91+'Data Analysis Sheet'!AH91</f>
        <v>0</v>
      </c>
      <c r="AJ91" s="6">
        <f>'Data Entry Sheet'!AW91+'Data Entry Sheet'!AY91</f>
        <v>0</v>
      </c>
      <c r="AK91" s="6">
        <f>COUNTIF('Data Entry Sheet'!AT91:AV91,"&gt;0")</f>
        <v>0</v>
      </c>
      <c r="AL91" s="6">
        <f>'Data Analysis Sheet'!AK91+'Data Analysis Sheet'!V91</f>
        <v>0</v>
      </c>
      <c r="AM91" s="6" t="b">
        <f>AND('Data Analysis Sheet'!AK91&gt;0,'Data Analysis Sheet'!W91)</f>
        <v>0</v>
      </c>
      <c r="AN91" s="6">
        <f>IF(AND('Data Entry Sheet'!AW91='Data Entry Sheet'!AX91,'Data Entry Sheet'!AW91&gt;0),1,0)</f>
        <v>0</v>
      </c>
      <c r="AO91" s="6">
        <f>IF(AND('Data Entry Sheet'!AY91='Data Entry Sheet'!AZ91,'Data Entry Sheet'!AY91&gt;0),1,0)</f>
        <v>0</v>
      </c>
      <c r="AP91" s="6" t="b">
        <f>OR((AND('Data Analysis Sheet'!AN91=1,'Data Analysis Sheet'!AO91=1)),(AND('Data Analysis Sheet'!AN91=1,'Data Entry Sheet'!AY91=0)),(AND('Data Analysis Sheet'!AO91=1,'Data Entry Sheet'!AW91=0)))</f>
        <v>0</v>
      </c>
      <c r="AQ91" s="6">
        <f>IF(AND(('Data Entry Sheet'!AW91+'Data Entry Sheet'!AY91)='Data Entry Sheet'!BA91,('Data Entry Sheet'!AW91+'Data Entry Sheet'!AY91)&gt;0),1,0)</f>
        <v>0</v>
      </c>
      <c r="AR91" s="6">
        <f>COUNTIFS('Data Entry Sheet'!AS91,"&gt;5",'Data Entry Sheet'!BB91,"Yes")</f>
        <v>0</v>
      </c>
      <c r="AS91" s="5">
        <f>IF(AND('Data Entry Sheet'!BF91='Data Entry Sheet'!AW91,'Data Entry Sheet'!AW91&gt;0),1,0)</f>
        <v>0</v>
      </c>
      <c r="AT91" s="5">
        <f>IF(AND('Data Entry Sheet'!BG91='Data Entry Sheet'!AY91,'Data Entry Sheet'!AY91&gt;0),1,0)</f>
        <v>0</v>
      </c>
      <c r="AU91" s="5">
        <f>COUNTIFS('Data Analysis Sheet'!AS91,1,'Data Analysis Sheet'!AT91,1)</f>
        <v>0</v>
      </c>
      <c r="AV91" s="6">
        <f>IF(AND(('Data Entry Sheet'!AW91+'Data Entry Sheet'!AY91)='Data Entry Sheet'!BH91,('Data Entry Sheet'!AW91+'Data Entry Sheet'!AY91)&gt;0),1,0)</f>
        <v>0</v>
      </c>
    </row>
    <row r="92" spans="1:48" x14ac:dyDescent="0.25">
      <c r="A92" s="5">
        <f>COUNTIFS('Data Entry Sheet'!C92,"Male",'Data Entry Sheet'!E92,"Medical")</f>
        <v>0</v>
      </c>
      <c r="B92" s="5">
        <f>COUNTIFS('Data Entry Sheet'!C92,"Male",'Data Entry Sheet'!E92,"Surgical")</f>
        <v>0</v>
      </c>
      <c r="C92" s="22">
        <f>'Data Entry Sheet'!H92-'Data Entry Sheet'!F92</f>
        <v>0</v>
      </c>
      <c r="D92" s="5">
        <f>COUNTIFS('Data Analysis Sheet'!I92,1,'Data Entry Sheet'!T92,"Yes")</f>
        <v>0</v>
      </c>
      <c r="E92" s="52">
        <f>COUNTIFS('Data Entry Sheet'!T92,"Yes",'Data Analysis Sheet'!R92,1)</f>
        <v>0</v>
      </c>
      <c r="F92" s="5">
        <f>COUNTIFS('Data Analysis Sheet'!D92,1,'Data Entry Sheet'!U92,"Yes")</f>
        <v>0</v>
      </c>
      <c r="G92" s="52">
        <f>COUNTIFS('Data Analysis Sheet'!E92,1,'Data Entry Sheet'!U92,"Yes")</f>
        <v>0</v>
      </c>
      <c r="H92" s="5">
        <f>IF(AND('Data Entry Sheet'!V92='Data Entry Sheet'!W92,'Data Entry Sheet'!V92&gt;0),1,0)</f>
        <v>0</v>
      </c>
      <c r="I92" s="5">
        <f>COUNTIFS('Data Analysis Sheet'!H92,1,'Data Entry Sheet'!Q92,"Less than 24 hours")</f>
        <v>0</v>
      </c>
      <c r="J92" s="5">
        <f>IF(AND('Data Entry Sheet'!X92='Data Entry Sheet'!Y92,'Data Entry Sheet'!X92&gt;0),1,0)</f>
        <v>0</v>
      </c>
      <c r="K92" s="5">
        <f>COUNTIFS('Data Analysis Sheet'!J92,1,'Data Entry Sheet'!Q92,"Less than 24 hours")</f>
        <v>0</v>
      </c>
      <c r="L92" s="52">
        <f>IF(OR('Data Entry Sheet'!X92=0,'Data Analysis Sheet'!K92=1),1,0)</f>
        <v>1</v>
      </c>
      <c r="M92" s="5">
        <f>IF(AND('Data Entry Sheet'!Z92='Data Entry Sheet'!AA92,'Data Entry Sheet'!Z92&gt;0),1,0)</f>
        <v>0</v>
      </c>
      <c r="N92" s="5">
        <f>COUNTIFS('Data Analysis Sheet'!M92,1,'Data Entry Sheet'!Q92,"Less than 24 hours")</f>
        <v>0</v>
      </c>
      <c r="O92" s="52">
        <f>IF(OR('Data Entry Sheet'!Z92=0,'Data Analysis Sheet'!N92=1),1,0)</f>
        <v>1</v>
      </c>
      <c r="P92" s="5">
        <f>COUNTIFS('Data Analysis Sheet'!F92,1,'Data Entry Sheet'!AC92,"yes")</f>
        <v>0</v>
      </c>
      <c r="Q92" s="52">
        <f>COUNTIFS('Data Analysis Sheet'!G92,1,'Data Entry Sheet'!AC92,"yes")</f>
        <v>0</v>
      </c>
      <c r="R92" s="50">
        <f>COUNTIFS('Data Analysis Sheet'!O92,1,'Data Analysis Sheet'!L92,1,'Data Analysis Sheet'!I92,1)</f>
        <v>0</v>
      </c>
      <c r="S92" s="5">
        <f>'Data Analysis Sheet'!I92+'Data Analysis Sheet'!K92+'Data Analysis Sheet'!N92</f>
        <v>0</v>
      </c>
      <c r="T92" s="5">
        <f>'Data Entry Sheet'!AF92-'Data Entry Sheet'!AG92</f>
        <v>0</v>
      </c>
      <c r="U92" s="5">
        <f>'Data Entry Sheet'!AH92-'Data Entry Sheet'!AI92</f>
        <v>0</v>
      </c>
      <c r="V92" s="5">
        <f>'Data Entry Sheet'!AF92+'Data Entry Sheet'!AH92</f>
        <v>0</v>
      </c>
      <c r="W92" s="5">
        <f>'Data Analysis Sheet'!T92+'Data Analysis Sheet'!U92</f>
        <v>0</v>
      </c>
      <c r="X92" s="5">
        <f>'Data Entry Sheet'!V92-'Data Entry Sheet'!W92</f>
        <v>0</v>
      </c>
      <c r="Y92" s="5">
        <f>COUNTIFS('Data Analysis Sheet'!W92,0,'Data Analysis Sheet'!X92,"&gt;0")</f>
        <v>0</v>
      </c>
      <c r="Z92" s="5">
        <f>'Data Entry Sheet'!AJ92-'Data Entry Sheet'!AK92</f>
        <v>0</v>
      </c>
      <c r="AA92" s="5">
        <f>'Data Entry Sheet'!AL92-'Data Entry Sheet'!AM92</f>
        <v>0</v>
      </c>
      <c r="AB92" s="5">
        <f>'Data Entry Sheet'!AN92-'Data Entry Sheet'!AO92</f>
        <v>0</v>
      </c>
      <c r="AC92" s="5">
        <f>'Data Entry Sheet'!AP92-'Data Entry Sheet'!AQ92</f>
        <v>0</v>
      </c>
      <c r="AD92" s="5">
        <f>'Data Entry Sheet'!AF92+'Data Entry Sheet'!AJ92+'Data Entry Sheet'!AN92</f>
        <v>0</v>
      </c>
      <c r="AE92" s="5">
        <f>'Data Entry Sheet'!AH92+'Data Entry Sheet'!AL92+'Data Entry Sheet'!AP92</f>
        <v>0</v>
      </c>
      <c r="AF92" s="5">
        <f>'Data Analysis Sheet'!AD92+'Data Analysis Sheet'!AE92</f>
        <v>0</v>
      </c>
      <c r="AG92" s="5">
        <f>'Data Analysis Sheet'!T92+'Data Analysis Sheet'!Z92+'Data Analysis Sheet'!AB92</f>
        <v>0</v>
      </c>
      <c r="AH92" s="5">
        <f>'Data Analysis Sheet'!U92+'Data Entry Sheet'!AM92+'Data Entry Sheet'!AQ92</f>
        <v>0</v>
      </c>
      <c r="AI92" s="5">
        <f>'Data Analysis Sheet'!AG92+'Data Analysis Sheet'!AH92</f>
        <v>0</v>
      </c>
      <c r="AJ92" s="6">
        <f>'Data Entry Sheet'!AW92+'Data Entry Sheet'!AY92</f>
        <v>0</v>
      </c>
      <c r="AK92" s="6">
        <f>COUNTIF('Data Entry Sheet'!AT92:AV92,"&gt;0")</f>
        <v>0</v>
      </c>
      <c r="AL92" s="6">
        <f>'Data Analysis Sheet'!AK92+'Data Analysis Sheet'!V92</f>
        <v>0</v>
      </c>
      <c r="AM92" s="6" t="b">
        <f>AND('Data Analysis Sheet'!AK92&gt;0,'Data Analysis Sheet'!W92)</f>
        <v>0</v>
      </c>
      <c r="AN92" s="6">
        <f>IF(AND('Data Entry Sheet'!AW92='Data Entry Sheet'!AX92,'Data Entry Sheet'!AW92&gt;0),1,0)</f>
        <v>0</v>
      </c>
      <c r="AO92" s="6">
        <f>IF(AND('Data Entry Sheet'!AY92='Data Entry Sheet'!AZ92,'Data Entry Sheet'!AY92&gt;0),1,0)</f>
        <v>0</v>
      </c>
      <c r="AP92" s="6" t="b">
        <f>OR((AND('Data Analysis Sheet'!AN92=1,'Data Analysis Sheet'!AO92=1)),(AND('Data Analysis Sheet'!AN92=1,'Data Entry Sheet'!AY92=0)),(AND('Data Analysis Sheet'!AO92=1,'Data Entry Sheet'!AW92=0)))</f>
        <v>0</v>
      </c>
      <c r="AQ92" s="6">
        <f>IF(AND(('Data Entry Sheet'!AW92+'Data Entry Sheet'!AY92)='Data Entry Sheet'!BA92,('Data Entry Sheet'!AW92+'Data Entry Sheet'!AY92)&gt;0),1,0)</f>
        <v>0</v>
      </c>
      <c r="AR92" s="6">
        <f>COUNTIFS('Data Entry Sheet'!AS92,"&gt;5",'Data Entry Sheet'!BB92,"Yes")</f>
        <v>0</v>
      </c>
      <c r="AS92" s="5">
        <f>IF(AND('Data Entry Sheet'!BF92='Data Entry Sheet'!AW92,'Data Entry Sheet'!AW92&gt;0),1,0)</f>
        <v>0</v>
      </c>
      <c r="AT92" s="5">
        <f>IF(AND('Data Entry Sheet'!BG92='Data Entry Sheet'!AY92,'Data Entry Sheet'!AY92&gt;0),1,0)</f>
        <v>0</v>
      </c>
      <c r="AU92" s="5">
        <f>COUNTIFS('Data Analysis Sheet'!AS92,1,'Data Analysis Sheet'!AT92,1)</f>
        <v>0</v>
      </c>
      <c r="AV92" s="6">
        <f>IF(AND(('Data Entry Sheet'!AW92+'Data Entry Sheet'!AY92)='Data Entry Sheet'!BH92,('Data Entry Sheet'!AW92+'Data Entry Sheet'!AY92)&gt;0),1,0)</f>
        <v>0</v>
      </c>
    </row>
    <row r="93" spans="1:48" x14ac:dyDescent="0.25">
      <c r="A93" s="5">
        <f>COUNTIFS('Data Entry Sheet'!C93,"Male",'Data Entry Sheet'!E93,"Medical")</f>
        <v>0</v>
      </c>
      <c r="B93" s="5">
        <f>COUNTIFS('Data Entry Sheet'!C93,"Male",'Data Entry Sheet'!E93,"Surgical")</f>
        <v>0</v>
      </c>
      <c r="C93" s="22">
        <f>'Data Entry Sheet'!H93-'Data Entry Sheet'!F93</f>
        <v>0</v>
      </c>
      <c r="D93" s="5">
        <f>COUNTIFS('Data Analysis Sheet'!I93,1,'Data Entry Sheet'!T93,"Yes")</f>
        <v>0</v>
      </c>
      <c r="E93" s="52">
        <f>COUNTIFS('Data Entry Sheet'!T93,"Yes",'Data Analysis Sheet'!R93,1)</f>
        <v>0</v>
      </c>
      <c r="F93" s="5">
        <f>COUNTIFS('Data Analysis Sheet'!D93,1,'Data Entry Sheet'!U93,"Yes")</f>
        <v>0</v>
      </c>
      <c r="G93" s="52">
        <f>COUNTIFS('Data Analysis Sheet'!E93,1,'Data Entry Sheet'!U93,"Yes")</f>
        <v>0</v>
      </c>
      <c r="H93" s="5">
        <f>IF(AND('Data Entry Sheet'!V93='Data Entry Sheet'!W93,'Data Entry Sheet'!V93&gt;0),1,0)</f>
        <v>0</v>
      </c>
      <c r="I93" s="5">
        <f>COUNTIFS('Data Analysis Sheet'!H93,1,'Data Entry Sheet'!Q93,"Less than 24 hours")</f>
        <v>0</v>
      </c>
      <c r="J93" s="5">
        <f>IF(AND('Data Entry Sheet'!X93='Data Entry Sheet'!Y93,'Data Entry Sheet'!X93&gt;0),1,0)</f>
        <v>0</v>
      </c>
      <c r="K93" s="5">
        <f>COUNTIFS('Data Analysis Sheet'!J93,1,'Data Entry Sheet'!Q93,"Less than 24 hours")</f>
        <v>0</v>
      </c>
      <c r="L93" s="52">
        <f>IF(OR('Data Entry Sheet'!X93=0,'Data Analysis Sheet'!K93=1),1,0)</f>
        <v>1</v>
      </c>
      <c r="M93" s="5">
        <f>IF(AND('Data Entry Sheet'!Z93='Data Entry Sheet'!AA93,'Data Entry Sheet'!Z93&gt;0),1,0)</f>
        <v>0</v>
      </c>
      <c r="N93" s="5">
        <f>COUNTIFS('Data Analysis Sheet'!M93,1,'Data Entry Sheet'!Q93,"Less than 24 hours")</f>
        <v>0</v>
      </c>
      <c r="O93" s="52">
        <f>IF(OR('Data Entry Sheet'!Z93=0,'Data Analysis Sheet'!N93=1),1,0)</f>
        <v>1</v>
      </c>
      <c r="P93" s="5">
        <f>COUNTIFS('Data Analysis Sheet'!F93,1,'Data Entry Sheet'!AC93,"yes")</f>
        <v>0</v>
      </c>
      <c r="Q93" s="52">
        <f>COUNTIFS('Data Analysis Sheet'!G93,1,'Data Entry Sheet'!AC93,"yes")</f>
        <v>0</v>
      </c>
      <c r="R93" s="50">
        <f>COUNTIFS('Data Analysis Sheet'!O93,1,'Data Analysis Sheet'!L93,1,'Data Analysis Sheet'!I93,1)</f>
        <v>0</v>
      </c>
      <c r="S93" s="5">
        <f>'Data Analysis Sheet'!I93+'Data Analysis Sheet'!K93+'Data Analysis Sheet'!N93</f>
        <v>0</v>
      </c>
      <c r="T93" s="5">
        <f>'Data Entry Sheet'!AF93-'Data Entry Sheet'!AG93</f>
        <v>0</v>
      </c>
      <c r="U93" s="5">
        <f>'Data Entry Sheet'!AH93-'Data Entry Sheet'!AI93</f>
        <v>0</v>
      </c>
      <c r="V93" s="5">
        <f>'Data Entry Sheet'!AF93+'Data Entry Sheet'!AH93</f>
        <v>0</v>
      </c>
      <c r="W93" s="5">
        <f>'Data Analysis Sheet'!T93+'Data Analysis Sheet'!U93</f>
        <v>0</v>
      </c>
      <c r="X93" s="5">
        <f>'Data Entry Sheet'!V93-'Data Entry Sheet'!W93</f>
        <v>0</v>
      </c>
      <c r="Y93" s="5">
        <f>COUNTIFS('Data Analysis Sheet'!W93,0,'Data Analysis Sheet'!X93,"&gt;0")</f>
        <v>0</v>
      </c>
      <c r="Z93" s="5">
        <f>'Data Entry Sheet'!AJ93-'Data Entry Sheet'!AK93</f>
        <v>0</v>
      </c>
      <c r="AA93" s="5">
        <f>'Data Entry Sheet'!AL93-'Data Entry Sheet'!AM93</f>
        <v>0</v>
      </c>
      <c r="AB93" s="5">
        <f>'Data Entry Sheet'!AN93-'Data Entry Sheet'!AO93</f>
        <v>0</v>
      </c>
      <c r="AC93" s="5">
        <f>'Data Entry Sheet'!AP93-'Data Entry Sheet'!AQ93</f>
        <v>0</v>
      </c>
      <c r="AD93" s="5">
        <f>'Data Entry Sheet'!AF93+'Data Entry Sheet'!AJ93+'Data Entry Sheet'!AN93</f>
        <v>0</v>
      </c>
      <c r="AE93" s="5">
        <f>'Data Entry Sheet'!AH93+'Data Entry Sheet'!AL93+'Data Entry Sheet'!AP93</f>
        <v>0</v>
      </c>
      <c r="AF93" s="5">
        <f>'Data Analysis Sheet'!AD93+'Data Analysis Sheet'!AE93</f>
        <v>0</v>
      </c>
      <c r="AG93" s="5">
        <f>'Data Analysis Sheet'!T93+'Data Analysis Sheet'!Z93+'Data Analysis Sheet'!AB93</f>
        <v>0</v>
      </c>
      <c r="AH93" s="5">
        <f>'Data Analysis Sheet'!U93+'Data Entry Sheet'!AM93+'Data Entry Sheet'!AQ93</f>
        <v>0</v>
      </c>
      <c r="AI93" s="5">
        <f>'Data Analysis Sheet'!AG93+'Data Analysis Sheet'!AH93</f>
        <v>0</v>
      </c>
      <c r="AJ93" s="6">
        <f>'Data Entry Sheet'!AW93+'Data Entry Sheet'!AY93</f>
        <v>0</v>
      </c>
      <c r="AK93" s="6">
        <f>COUNTIF('Data Entry Sheet'!AT93:AV93,"&gt;0")</f>
        <v>0</v>
      </c>
      <c r="AL93" s="6">
        <f>'Data Analysis Sheet'!AK93+'Data Analysis Sheet'!V93</f>
        <v>0</v>
      </c>
      <c r="AM93" s="6" t="b">
        <f>AND('Data Analysis Sheet'!AK93&gt;0,'Data Analysis Sheet'!W93)</f>
        <v>0</v>
      </c>
      <c r="AN93" s="6">
        <f>IF(AND('Data Entry Sheet'!AW93='Data Entry Sheet'!AX93,'Data Entry Sheet'!AW93&gt;0),1,0)</f>
        <v>0</v>
      </c>
      <c r="AO93" s="6">
        <f>IF(AND('Data Entry Sheet'!AY93='Data Entry Sheet'!AZ93,'Data Entry Sheet'!AY93&gt;0),1,0)</f>
        <v>0</v>
      </c>
      <c r="AP93" s="6" t="b">
        <f>OR((AND('Data Analysis Sheet'!AN93=1,'Data Analysis Sheet'!AO93=1)),(AND('Data Analysis Sheet'!AN93=1,'Data Entry Sheet'!AY93=0)),(AND('Data Analysis Sheet'!AO93=1,'Data Entry Sheet'!AW93=0)))</f>
        <v>0</v>
      </c>
      <c r="AQ93" s="6">
        <f>IF(AND(('Data Entry Sheet'!AW93+'Data Entry Sheet'!AY93)='Data Entry Sheet'!BA93,('Data Entry Sheet'!AW93+'Data Entry Sheet'!AY93)&gt;0),1,0)</f>
        <v>0</v>
      </c>
      <c r="AR93" s="6">
        <f>COUNTIFS('Data Entry Sheet'!AS93,"&gt;5",'Data Entry Sheet'!BB93,"Yes")</f>
        <v>0</v>
      </c>
      <c r="AS93" s="5">
        <f>IF(AND('Data Entry Sheet'!BF93='Data Entry Sheet'!AW93,'Data Entry Sheet'!AW93&gt;0),1,0)</f>
        <v>0</v>
      </c>
      <c r="AT93" s="5">
        <f>IF(AND('Data Entry Sheet'!BG93='Data Entry Sheet'!AY93,'Data Entry Sheet'!AY93&gt;0),1,0)</f>
        <v>0</v>
      </c>
      <c r="AU93" s="5">
        <f>COUNTIFS('Data Analysis Sheet'!AS93,1,'Data Analysis Sheet'!AT93,1)</f>
        <v>0</v>
      </c>
      <c r="AV93" s="6">
        <f>IF(AND(('Data Entry Sheet'!AW93+'Data Entry Sheet'!AY93)='Data Entry Sheet'!BH93,('Data Entry Sheet'!AW93+'Data Entry Sheet'!AY93)&gt;0),1,0)</f>
        <v>0</v>
      </c>
    </row>
    <row r="94" spans="1:48" x14ac:dyDescent="0.25">
      <c r="A94" s="5">
        <f>COUNTIFS('Data Entry Sheet'!C94,"Male",'Data Entry Sheet'!E94,"Medical")</f>
        <v>0</v>
      </c>
      <c r="B94" s="5">
        <f>COUNTIFS('Data Entry Sheet'!C94,"Male",'Data Entry Sheet'!E94,"Surgical")</f>
        <v>0</v>
      </c>
      <c r="C94" s="22">
        <f>'Data Entry Sheet'!H94-'Data Entry Sheet'!F94</f>
        <v>0</v>
      </c>
      <c r="D94" s="5">
        <f>COUNTIFS('Data Analysis Sheet'!I94,1,'Data Entry Sheet'!T94,"Yes")</f>
        <v>0</v>
      </c>
      <c r="E94" s="52">
        <f>COUNTIFS('Data Entry Sheet'!T94,"Yes",'Data Analysis Sheet'!R94,1)</f>
        <v>0</v>
      </c>
      <c r="F94" s="5">
        <f>COUNTIFS('Data Analysis Sheet'!D94,1,'Data Entry Sheet'!U94,"Yes")</f>
        <v>0</v>
      </c>
      <c r="G94" s="52">
        <f>COUNTIFS('Data Analysis Sheet'!E94,1,'Data Entry Sheet'!U94,"Yes")</f>
        <v>0</v>
      </c>
      <c r="H94" s="5">
        <f>IF(AND('Data Entry Sheet'!V94='Data Entry Sheet'!W94,'Data Entry Sheet'!V94&gt;0),1,0)</f>
        <v>0</v>
      </c>
      <c r="I94" s="5">
        <f>COUNTIFS('Data Analysis Sheet'!H94,1,'Data Entry Sheet'!Q94,"Less than 24 hours")</f>
        <v>0</v>
      </c>
      <c r="J94" s="5">
        <f>IF(AND('Data Entry Sheet'!X94='Data Entry Sheet'!Y94,'Data Entry Sheet'!X94&gt;0),1,0)</f>
        <v>0</v>
      </c>
      <c r="K94" s="5">
        <f>COUNTIFS('Data Analysis Sheet'!J94,1,'Data Entry Sheet'!Q94,"Less than 24 hours")</f>
        <v>0</v>
      </c>
      <c r="L94" s="52">
        <f>IF(OR('Data Entry Sheet'!X94=0,'Data Analysis Sheet'!K94=1),1,0)</f>
        <v>1</v>
      </c>
      <c r="M94" s="5">
        <f>IF(AND('Data Entry Sheet'!Z94='Data Entry Sheet'!AA94,'Data Entry Sheet'!Z94&gt;0),1,0)</f>
        <v>0</v>
      </c>
      <c r="N94" s="5">
        <f>COUNTIFS('Data Analysis Sheet'!M94,1,'Data Entry Sheet'!Q94,"Less than 24 hours")</f>
        <v>0</v>
      </c>
      <c r="O94" s="52">
        <f>IF(OR('Data Entry Sheet'!Z94=0,'Data Analysis Sheet'!N94=1),1,0)</f>
        <v>1</v>
      </c>
      <c r="P94" s="5">
        <f>COUNTIFS('Data Analysis Sheet'!F94,1,'Data Entry Sheet'!AC94,"yes")</f>
        <v>0</v>
      </c>
      <c r="Q94" s="52">
        <f>COUNTIFS('Data Analysis Sheet'!G94,1,'Data Entry Sheet'!AC94,"yes")</f>
        <v>0</v>
      </c>
      <c r="R94" s="50">
        <f>COUNTIFS('Data Analysis Sheet'!O94,1,'Data Analysis Sheet'!L94,1,'Data Analysis Sheet'!I94,1)</f>
        <v>0</v>
      </c>
      <c r="S94" s="5">
        <f>'Data Analysis Sheet'!I94+'Data Analysis Sheet'!K94+'Data Analysis Sheet'!N94</f>
        <v>0</v>
      </c>
      <c r="T94" s="5">
        <f>'Data Entry Sheet'!AF94-'Data Entry Sheet'!AG94</f>
        <v>0</v>
      </c>
      <c r="U94" s="5">
        <f>'Data Entry Sheet'!AH94-'Data Entry Sheet'!AI94</f>
        <v>0</v>
      </c>
      <c r="V94" s="5">
        <f>'Data Entry Sheet'!AF94+'Data Entry Sheet'!AH94</f>
        <v>0</v>
      </c>
      <c r="W94" s="5">
        <f>'Data Analysis Sheet'!T94+'Data Analysis Sheet'!U94</f>
        <v>0</v>
      </c>
      <c r="X94" s="5">
        <f>'Data Entry Sheet'!V94-'Data Entry Sheet'!W94</f>
        <v>0</v>
      </c>
      <c r="Y94" s="5">
        <f>COUNTIFS('Data Analysis Sheet'!W94,0,'Data Analysis Sheet'!X94,"&gt;0")</f>
        <v>0</v>
      </c>
      <c r="Z94" s="5">
        <f>'Data Entry Sheet'!AJ94-'Data Entry Sheet'!AK94</f>
        <v>0</v>
      </c>
      <c r="AA94" s="5">
        <f>'Data Entry Sheet'!AL94-'Data Entry Sheet'!AM94</f>
        <v>0</v>
      </c>
      <c r="AB94" s="5">
        <f>'Data Entry Sheet'!AN94-'Data Entry Sheet'!AO94</f>
        <v>0</v>
      </c>
      <c r="AC94" s="5">
        <f>'Data Entry Sheet'!AP94-'Data Entry Sheet'!AQ94</f>
        <v>0</v>
      </c>
      <c r="AD94" s="5">
        <f>'Data Entry Sheet'!AF94+'Data Entry Sheet'!AJ94+'Data Entry Sheet'!AN94</f>
        <v>0</v>
      </c>
      <c r="AE94" s="5">
        <f>'Data Entry Sheet'!AH94+'Data Entry Sheet'!AL94+'Data Entry Sheet'!AP94</f>
        <v>0</v>
      </c>
      <c r="AF94" s="5">
        <f>'Data Analysis Sheet'!AD94+'Data Analysis Sheet'!AE94</f>
        <v>0</v>
      </c>
      <c r="AG94" s="5">
        <f>'Data Analysis Sheet'!T94+'Data Analysis Sheet'!Z94+'Data Analysis Sheet'!AB94</f>
        <v>0</v>
      </c>
      <c r="AH94" s="5">
        <f>'Data Analysis Sheet'!U94+'Data Entry Sheet'!AM94+'Data Entry Sheet'!AQ94</f>
        <v>0</v>
      </c>
      <c r="AI94" s="5">
        <f>'Data Analysis Sheet'!AG94+'Data Analysis Sheet'!AH94</f>
        <v>0</v>
      </c>
      <c r="AJ94" s="6">
        <f>'Data Entry Sheet'!AW94+'Data Entry Sheet'!AY94</f>
        <v>0</v>
      </c>
      <c r="AK94" s="6">
        <f>COUNTIF('Data Entry Sheet'!AT94:AV94,"&gt;0")</f>
        <v>0</v>
      </c>
      <c r="AL94" s="6">
        <f>'Data Analysis Sheet'!AK94+'Data Analysis Sheet'!V94</f>
        <v>0</v>
      </c>
      <c r="AM94" s="6" t="b">
        <f>AND('Data Analysis Sheet'!AK94&gt;0,'Data Analysis Sheet'!W94)</f>
        <v>0</v>
      </c>
      <c r="AN94" s="6">
        <f>IF(AND('Data Entry Sheet'!AW94='Data Entry Sheet'!AX94,'Data Entry Sheet'!AW94&gt;0),1,0)</f>
        <v>0</v>
      </c>
      <c r="AO94" s="6">
        <f>IF(AND('Data Entry Sheet'!AY94='Data Entry Sheet'!AZ94,'Data Entry Sheet'!AY94&gt;0),1,0)</f>
        <v>0</v>
      </c>
      <c r="AP94" s="6" t="b">
        <f>OR((AND('Data Analysis Sheet'!AN94=1,'Data Analysis Sheet'!AO94=1)),(AND('Data Analysis Sheet'!AN94=1,'Data Entry Sheet'!AY94=0)),(AND('Data Analysis Sheet'!AO94=1,'Data Entry Sheet'!AW94=0)))</f>
        <v>0</v>
      </c>
      <c r="AQ94" s="6">
        <f>IF(AND(('Data Entry Sheet'!AW94+'Data Entry Sheet'!AY94)='Data Entry Sheet'!BA94,('Data Entry Sheet'!AW94+'Data Entry Sheet'!AY94)&gt;0),1,0)</f>
        <v>0</v>
      </c>
      <c r="AR94" s="6">
        <f>COUNTIFS('Data Entry Sheet'!AS94,"&gt;5",'Data Entry Sheet'!BB94,"Yes")</f>
        <v>0</v>
      </c>
      <c r="AS94" s="5">
        <f>IF(AND('Data Entry Sheet'!BF94='Data Entry Sheet'!AW94,'Data Entry Sheet'!AW94&gt;0),1,0)</f>
        <v>0</v>
      </c>
      <c r="AT94" s="5">
        <f>IF(AND('Data Entry Sheet'!BG94='Data Entry Sheet'!AY94,'Data Entry Sheet'!AY94&gt;0),1,0)</f>
        <v>0</v>
      </c>
      <c r="AU94" s="5">
        <f>COUNTIFS('Data Analysis Sheet'!AS94,1,'Data Analysis Sheet'!AT94,1)</f>
        <v>0</v>
      </c>
      <c r="AV94" s="6">
        <f>IF(AND(('Data Entry Sheet'!AW94+'Data Entry Sheet'!AY94)='Data Entry Sheet'!BH94,('Data Entry Sheet'!AW94+'Data Entry Sheet'!AY94)&gt;0),1,0)</f>
        <v>0</v>
      </c>
    </row>
    <row r="95" spans="1:48" x14ac:dyDescent="0.25">
      <c r="A95" s="5">
        <f>COUNTIFS('Data Entry Sheet'!C95,"Male",'Data Entry Sheet'!E95,"Medical")</f>
        <v>0</v>
      </c>
      <c r="B95" s="5">
        <f>COUNTIFS('Data Entry Sheet'!C95,"Male",'Data Entry Sheet'!E95,"Surgical")</f>
        <v>0</v>
      </c>
      <c r="C95" s="22">
        <f>'Data Entry Sheet'!H95-'Data Entry Sheet'!F95</f>
        <v>0</v>
      </c>
      <c r="D95" s="5">
        <f>COUNTIFS('Data Analysis Sheet'!I95,1,'Data Entry Sheet'!T95,"Yes")</f>
        <v>0</v>
      </c>
      <c r="E95" s="52">
        <f>COUNTIFS('Data Entry Sheet'!T95,"Yes",'Data Analysis Sheet'!R95,1)</f>
        <v>0</v>
      </c>
      <c r="F95" s="5">
        <f>COUNTIFS('Data Analysis Sheet'!D95,1,'Data Entry Sheet'!U95,"Yes")</f>
        <v>0</v>
      </c>
      <c r="G95" s="52">
        <f>COUNTIFS('Data Analysis Sheet'!E95,1,'Data Entry Sheet'!U95,"Yes")</f>
        <v>0</v>
      </c>
      <c r="H95" s="5">
        <f>IF(AND('Data Entry Sheet'!V95='Data Entry Sheet'!W95,'Data Entry Sheet'!V95&gt;0),1,0)</f>
        <v>0</v>
      </c>
      <c r="I95" s="5">
        <f>COUNTIFS('Data Analysis Sheet'!H95,1,'Data Entry Sheet'!Q95,"Less than 24 hours")</f>
        <v>0</v>
      </c>
      <c r="J95" s="5">
        <f>IF(AND('Data Entry Sheet'!X95='Data Entry Sheet'!Y95,'Data Entry Sheet'!X95&gt;0),1,0)</f>
        <v>0</v>
      </c>
      <c r="K95" s="5">
        <f>COUNTIFS('Data Analysis Sheet'!J95,1,'Data Entry Sheet'!Q95,"Less than 24 hours")</f>
        <v>0</v>
      </c>
      <c r="L95" s="52">
        <f>IF(OR('Data Entry Sheet'!X95=0,'Data Analysis Sheet'!K95=1),1,0)</f>
        <v>1</v>
      </c>
      <c r="M95" s="5">
        <f>IF(AND('Data Entry Sheet'!Z95='Data Entry Sheet'!AA95,'Data Entry Sheet'!Z95&gt;0),1,0)</f>
        <v>0</v>
      </c>
      <c r="N95" s="5">
        <f>COUNTIFS('Data Analysis Sheet'!M95,1,'Data Entry Sheet'!Q95,"Less than 24 hours")</f>
        <v>0</v>
      </c>
      <c r="O95" s="52">
        <f>IF(OR('Data Entry Sheet'!Z95=0,'Data Analysis Sheet'!N95=1),1,0)</f>
        <v>1</v>
      </c>
      <c r="P95" s="5">
        <f>COUNTIFS('Data Analysis Sheet'!F95,1,'Data Entry Sheet'!AC95,"yes")</f>
        <v>0</v>
      </c>
      <c r="Q95" s="52">
        <f>COUNTIFS('Data Analysis Sheet'!G95,1,'Data Entry Sheet'!AC95,"yes")</f>
        <v>0</v>
      </c>
      <c r="R95" s="50">
        <f>COUNTIFS('Data Analysis Sheet'!O95,1,'Data Analysis Sheet'!L95,1,'Data Analysis Sheet'!I95,1)</f>
        <v>0</v>
      </c>
      <c r="S95" s="5">
        <f>'Data Analysis Sheet'!I95+'Data Analysis Sheet'!K95+'Data Analysis Sheet'!N95</f>
        <v>0</v>
      </c>
      <c r="T95" s="5">
        <f>'Data Entry Sheet'!AF95-'Data Entry Sheet'!AG95</f>
        <v>0</v>
      </c>
      <c r="U95" s="5">
        <f>'Data Entry Sheet'!AH95-'Data Entry Sheet'!AI95</f>
        <v>0</v>
      </c>
      <c r="V95" s="5">
        <f>'Data Entry Sheet'!AF95+'Data Entry Sheet'!AH95</f>
        <v>0</v>
      </c>
      <c r="W95" s="5">
        <f>'Data Analysis Sheet'!T95+'Data Analysis Sheet'!U95</f>
        <v>0</v>
      </c>
      <c r="X95" s="5">
        <f>'Data Entry Sheet'!V95-'Data Entry Sheet'!W95</f>
        <v>0</v>
      </c>
      <c r="Y95" s="5">
        <f>COUNTIFS('Data Analysis Sheet'!W95,0,'Data Analysis Sheet'!X95,"&gt;0")</f>
        <v>0</v>
      </c>
      <c r="Z95" s="5">
        <f>'Data Entry Sheet'!AJ95-'Data Entry Sheet'!AK95</f>
        <v>0</v>
      </c>
      <c r="AA95" s="5">
        <f>'Data Entry Sheet'!AL95-'Data Entry Sheet'!AM95</f>
        <v>0</v>
      </c>
      <c r="AB95" s="5">
        <f>'Data Entry Sheet'!AN95-'Data Entry Sheet'!AO95</f>
        <v>0</v>
      </c>
      <c r="AC95" s="5">
        <f>'Data Entry Sheet'!AP95-'Data Entry Sheet'!AQ95</f>
        <v>0</v>
      </c>
      <c r="AD95" s="5">
        <f>'Data Entry Sheet'!AF95+'Data Entry Sheet'!AJ95+'Data Entry Sheet'!AN95</f>
        <v>0</v>
      </c>
      <c r="AE95" s="5">
        <f>'Data Entry Sheet'!AH95+'Data Entry Sheet'!AL95+'Data Entry Sheet'!AP95</f>
        <v>0</v>
      </c>
      <c r="AF95" s="5">
        <f>'Data Analysis Sheet'!AD95+'Data Analysis Sheet'!AE95</f>
        <v>0</v>
      </c>
      <c r="AG95" s="5">
        <f>'Data Analysis Sheet'!T95+'Data Analysis Sheet'!Z95+'Data Analysis Sheet'!AB95</f>
        <v>0</v>
      </c>
      <c r="AH95" s="5">
        <f>'Data Analysis Sheet'!U95+'Data Entry Sheet'!AM95+'Data Entry Sheet'!AQ95</f>
        <v>0</v>
      </c>
      <c r="AI95" s="5">
        <f>'Data Analysis Sheet'!AG95+'Data Analysis Sheet'!AH95</f>
        <v>0</v>
      </c>
      <c r="AJ95" s="6">
        <f>'Data Entry Sheet'!AW95+'Data Entry Sheet'!AY95</f>
        <v>0</v>
      </c>
      <c r="AK95" s="6">
        <f>COUNTIF('Data Entry Sheet'!AT95:AV95,"&gt;0")</f>
        <v>0</v>
      </c>
      <c r="AL95" s="6">
        <f>'Data Analysis Sheet'!AK95+'Data Analysis Sheet'!V95</f>
        <v>0</v>
      </c>
      <c r="AM95" s="6" t="b">
        <f>AND('Data Analysis Sheet'!AK95&gt;0,'Data Analysis Sheet'!W95)</f>
        <v>0</v>
      </c>
      <c r="AN95" s="6">
        <f>IF(AND('Data Entry Sheet'!AW95='Data Entry Sheet'!AX95,'Data Entry Sheet'!AW95&gt;0),1,0)</f>
        <v>0</v>
      </c>
      <c r="AO95" s="6">
        <f>IF(AND('Data Entry Sheet'!AY95='Data Entry Sheet'!AZ95,'Data Entry Sheet'!AY95&gt;0),1,0)</f>
        <v>0</v>
      </c>
      <c r="AP95" s="6" t="b">
        <f>OR((AND('Data Analysis Sheet'!AN95=1,'Data Analysis Sheet'!AO95=1)),(AND('Data Analysis Sheet'!AN95=1,'Data Entry Sheet'!AY95=0)),(AND('Data Analysis Sheet'!AO95=1,'Data Entry Sheet'!AW95=0)))</f>
        <v>0</v>
      </c>
      <c r="AQ95" s="6">
        <f>IF(AND(('Data Entry Sheet'!AW95+'Data Entry Sheet'!AY95)='Data Entry Sheet'!BA95,('Data Entry Sheet'!AW95+'Data Entry Sheet'!AY95)&gt;0),1,0)</f>
        <v>0</v>
      </c>
      <c r="AR95" s="6">
        <f>COUNTIFS('Data Entry Sheet'!AS95,"&gt;5",'Data Entry Sheet'!BB95,"Yes")</f>
        <v>0</v>
      </c>
      <c r="AS95" s="5">
        <f>IF(AND('Data Entry Sheet'!BF95='Data Entry Sheet'!AW95,'Data Entry Sheet'!AW95&gt;0),1,0)</f>
        <v>0</v>
      </c>
      <c r="AT95" s="5">
        <f>IF(AND('Data Entry Sheet'!BG95='Data Entry Sheet'!AY95,'Data Entry Sheet'!AY95&gt;0),1,0)</f>
        <v>0</v>
      </c>
      <c r="AU95" s="5">
        <f>COUNTIFS('Data Analysis Sheet'!AS95,1,'Data Analysis Sheet'!AT95,1)</f>
        <v>0</v>
      </c>
      <c r="AV95" s="6">
        <f>IF(AND(('Data Entry Sheet'!AW95+'Data Entry Sheet'!AY95)='Data Entry Sheet'!BH95,('Data Entry Sheet'!AW95+'Data Entry Sheet'!AY95)&gt;0),1,0)</f>
        <v>0</v>
      </c>
    </row>
    <row r="96" spans="1:48" x14ac:dyDescent="0.25">
      <c r="A96" s="5">
        <f>COUNTIFS('Data Entry Sheet'!C96,"Male",'Data Entry Sheet'!E96,"Medical")</f>
        <v>0</v>
      </c>
      <c r="B96" s="5">
        <f>COUNTIFS('Data Entry Sheet'!C96,"Male",'Data Entry Sheet'!E96,"Surgical")</f>
        <v>0</v>
      </c>
      <c r="C96" s="22">
        <f>'Data Entry Sheet'!H96-'Data Entry Sheet'!F96</f>
        <v>0</v>
      </c>
      <c r="D96" s="5">
        <f>COUNTIFS('Data Analysis Sheet'!I96,1,'Data Entry Sheet'!T96,"Yes")</f>
        <v>0</v>
      </c>
      <c r="E96" s="52">
        <f>COUNTIFS('Data Entry Sheet'!T96,"Yes",'Data Analysis Sheet'!R96,1)</f>
        <v>0</v>
      </c>
      <c r="F96" s="5">
        <f>COUNTIFS('Data Analysis Sheet'!D96,1,'Data Entry Sheet'!U96,"Yes")</f>
        <v>0</v>
      </c>
      <c r="G96" s="52">
        <f>COUNTIFS('Data Analysis Sheet'!E96,1,'Data Entry Sheet'!U96,"Yes")</f>
        <v>0</v>
      </c>
      <c r="H96" s="5">
        <f>IF(AND('Data Entry Sheet'!V96='Data Entry Sheet'!W96,'Data Entry Sheet'!V96&gt;0),1,0)</f>
        <v>0</v>
      </c>
      <c r="I96" s="5">
        <f>COUNTIFS('Data Analysis Sheet'!H96,1,'Data Entry Sheet'!Q96,"Less than 24 hours")</f>
        <v>0</v>
      </c>
      <c r="J96" s="5">
        <f>IF(AND('Data Entry Sheet'!X96='Data Entry Sheet'!Y96,'Data Entry Sheet'!X96&gt;0),1,0)</f>
        <v>0</v>
      </c>
      <c r="K96" s="5">
        <f>COUNTIFS('Data Analysis Sheet'!J96,1,'Data Entry Sheet'!Q96,"Less than 24 hours")</f>
        <v>0</v>
      </c>
      <c r="L96" s="52">
        <f>IF(OR('Data Entry Sheet'!X96=0,'Data Analysis Sheet'!K96=1),1,0)</f>
        <v>1</v>
      </c>
      <c r="M96" s="5">
        <f>IF(AND('Data Entry Sheet'!Z96='Data Entry Sheet'!AA96,'Data Entry Sheet'!Z96&gt;0),1,0)</f>
        <v>0</v>
      </c>
      <c r="N96" s="5">
        <f>COUNTIFS('Data Analysis Sheet'!M96,1,'Data Entry Sheet'!Q96,"Less than 24 hours")</f>
        <v>0</v>
      </c>
      <c r="O96" s="52">
        <f>IF(OR('Data Entry Sheet'!Z96=0,'Data Analysis Sheet'!N96=1),1,0)</f>
        <v>1</v>
      </c>
      <c r="P96" s="5">
        <f>COUNTIFS('Data Analysis Sheet'!F96,1,'Data Entry Sheet'!AC96,"yes")</f>
        <v>0</v>
      </c>
      <c r="Q96" s="52">
        <f>COUNTIFS('Data Analysis Sheet'!G96,1,'Data Entry Sheet'!AC96,"yes")</f>
        <v>0</v>
      </c>
      <c r="R96" s="50">
        <f>COUNTIFS('Data Analysis Sheet'!O96,1,'Data Analysis Sheet'!L96,1,'Data Analysis Sheet'!I96,1)</f>
        <v>0</v>
      </c>
      <c r="S96" s="5">
        <f>'Data Analysis Sheet'!I96+'Data Analysis Sheet'!K96+'Data Analysis Sheet'!N96</f>
        <v>0</v>
      </c>
      <c r="T96" s="5">
        <f>'Data Entry Sheet'!AF96-'Data Entry Sheet'!AG96</f>
        <v>0</v>
      </c>
      <c r="U96" s="5">
        <f>'Data Entry Sheet'!AH96-'Data Entry Sheet'!AI96</f>
        <v>0</v>
      </c>
      <c r="V96" s="5">
        <f>'Data Entry Sheet'!AF96+'Data Entry Sheet'!AH96</f>
        <v>0</v>
      </c>
      <c r="W96" s="5">
        <f>'Data Analysis Sheet'!T96+'Data Analysis Sheet'!U96</f>
        <v>0</v>
      </c>
      <c r="X96" s="5">
        <f>'Data Entry Sheet'!V96-'Data Entry Sheet'!W96</f>
        <v>0</v>
      </c>
      <c r="Y96" s="5">
        <f>COUNTIFS('Data Analysis Sheet'!W96,0,'Data Analysis Sheet'!X96,"&gt;0")</f>
        <v>0</v>
      </c>
      <c r="Z96" s="5">
        <f>'Data Entry Sheet'!AJ96-'Data Entry Sheet'!AK96</f>
        <v>0</v>
      </c>
      <c r="AA96" s="5">
        <f>'Data Entry Sheet'!AL96-'Data Entry Sheet'!AM96</f>
        <v>0</v>
      </c>
      <c r="AB96" s="5">
        <f>'Data Entry Sheet'!AN96-'Data Entry Sheet'!AO96</f>
        <v>0</v>
      </c>
      <c r="AC96" s="5">
        <f>'Data Entry Sheet'!AP96-'Data Entry Sheet'!AQ96</f>
        <v>0</v>
      </c>
      <c r="AD96" s="5">
        <f>'Data Entry Sheet'!AF96+'Data Entry Sheet'!AJ96+'Data Entry Sheet'!AN96</f>
        <v>0</v>
      </c>
      <c r="AE96" s="5">
        <f>'Data Entry Sheet'!AH96+'Data Entry Sheet'!AL96+'Data Entry Sheet'!AP96</f>
        <v>0</v>
      </c>
      <c r="AF96" s="5">
        <f>'Data Analysis Sheet'!AD96+'Data Analysis Sheet'!AE96</f>
        <v>0</v>
      </c>
      <c r="AG96" s="5">
        <f>'Data Analysis Sheet'!T96+'Data Analysis Sheet'!Z96+'Data Analysis Sheet'!AB96</f>
        <v>0</v>
      </c>
      <c r="AH96" s="5">
        <f>'Data Analysis Sheet'!U96+'Data Entry Sheet'!AM96+'Data Entry Sheet'!AQ96</f>
        <v>0</v>
      </c>
      <c r="AI96" s="5">
        <f>'Data Analysis Sheet'!AG96+'Data Analysis Sheet'!AH96</f>
        <v>0</v>
      </c>
      <c r="AJ96" s="6">
        <f>'Data Entry Sheet'!AW96+'Data Entry Sheet'!AY96</f>
        <v>0</v>
      </c>
      <c r="AK96" s="6">
        <f>COUNTIF('Data Entry Sheet'!AT96:AV96,"&gt;0")</f>
        <v>0</v>
      </c>
      <c r="AL96" s="6">
        <f>'Data Analysis Sheet'!AK96+'Data Analysis Sheet'!V96</f>
        <v>0</v>
      </c>
      <c r="AM96" s="6" t="b">
        <f>AND('Data Analysis Sheet'!AK96&gt;0,'Data Analysis Sheet'!W96)</f>
        <v>0</v>
      </c>
      <c r="AN96" s="6">
        <f>IF(AND('Data Entry Sheet'!AW96='Data Entry Sheet'!AX96,'Data Entry Sheet'!AW96&gt;0),1,0)</f>
        <v>0</v>
      </c>
      <c r="AO96" s="6">
        <f>IF(AND('Data Entry Sheet'!AY96='Data Entry Sheet'!AZ96,'Data Entry Sheet'!AY96&gt;0),1,0)</f>
        <v>0</v>
      </c>
      <c r="AP96" s="6" t="b">
        <f>OR((AND('Data Analysis Sheet'!AN96=1,'Data Analysis Sheet'!AO96=1)),(AND('Data Analysis Sheet'!AN96=1,'Data Entry Sheet'!AY96=0)),(AND('Data Analysis Sheet'!AO96=1,'Data Entry Sheet'!AW96=0)))</f>
        <v>0</v>
      </c>
      <c r="AQ96" s="6">
        <f>IF(AND(('Data Entry Sheet'!AW96+'Data Entry Sheet'!AY96)='Data Entry Sheet'!BA96,('Data Entry Sheet'!AW96+'Data Entry Sheet'!AY96)&gt;0),1,0)</f>
        <v>0</v>
      </c>
      <c r="AR96" s="6">
        <f>COUNTIFS('Data Entry Sheet'!AS96,"&gt;5",'Data Entry Sheet'!BB96,"Yes")</f>
        <v>0</v>
      </c>
      <c r="AS96" s="5">
        <f>IF(AND('Data Entry Sheet'!BF96='Data Entry Sheet'!AW96,'Data Entry Sheet'!AW96&gt;0),1,0)</f>
        <v>0</v>
      </c>
      <c r="AT96" s="5">
        <f>IF(AND('Data Entry Sheet'!BG96='Data Entry Sheet'!AY96,'Data Entry Sheet'!AY96&gt;0),1,0)</f>
        <v>0</v>
      </c>
      <c r="AU96" s="5">
        <f>COUNTIFS('Data Analysis Sheet'!AS96,1,'Data Analysis Sheet'!AT96,1)</f>
        <v>0</v>
      </c>
      <c r="AV96" s="6">
        <f>IF(AND(('Data Entry Sheet'!AW96+'Data Entry Sheet'!AY96)='Data Entry Sheet'!BH96,('Data Entry Sheet'!AW96+'Data Entry Sheet'!AY96)&gt;0),1,0)</f>
        <v>0</v>
      </c>
    </row>
    <row r="97" spans="1:48" x14ac:dyDescent="0.25">
      <c r="A97" s="5">
        <f>COUNTIFS('Data Entry Sheet'!C97,"Male",'Data Entry Sheet'!E97,"Medical")</f>
        <v>0</v>
      </c>
      <c r="B97" s="5">
        <f>COUNTIFS('Data Entry Sheet'!C97,"Male",'Data Entry Sheet'!E97,"Surgical")</f>
        <v>0</v>
      </c>
      <c r="C97" s="22">
        <f>'Data Entry Sheet'!H97-'Data Entry Sheet'!F97</f>
        <v>0</v>
      </c>
      <c r="D97" s="5">
        <f>COUNTIFS('Data Analysis Sheet'!I97,1,'Data Entry Sheet'!T97,"Yes")</f>
        <v>0</v>
      </c>
      <c r="E97" s="52">
        <f>COUNTIFS('Data Entry Sheet'!T97,"Yes",'Data Analysis Sheet'!R97,1)</f>
        <v>0</v>
      </c>
      <c r="F97" s="5">
        <f>COUNTIFS('Data Analysis Sheet'!D97,1,'Data Entry Sheet'!U97,"Yes")</f>
        <v>0</v>
      </c>
      <c r="G97" s="52">
        <f>COUNTIFS('Data Analysis Sheet'!E97,1,'Data Entry Sheet'!U97,"Yes")</f>
        <v>0</v>
      </c>
      <c r="H97" s="5">
        <f>IF(AND('Data Entry Sheet'!V97='Data Entry Sheet'!W97,'Data Entry Sheet'!V97&gt;0),1,0)</f>
        <v>0</v>
      </c>
      <c r="I97" s="5">
        <f>COUNTIFS('Data Analysis Sheet'!H97,1,'Data Entry Sheet'!Q97,"Less than 24 hours")</f>
        <v>0</v>
      </c>
      <c r="J97" s="5">
        <f>IF(AND('Data Entry Sheet'!X97='Data Entry Sheet'!Y97,'Data Entry Sheet'!X97&gt;0),1,0)</f>
        <v>0</v>
      </c>
      <c r="K97" s="5">
        <f>COUNTIFS('Data Analysis Sheet'!J97,1,'Data Entry Sheet'!Q97,"Less than 24 hours")</f>
        <v>0</v>
      </c>
      <c r="L97" s="52">
        <f>IF(OR('Data Entry Sheet'!X97=0,'Data Analysis Sheet'!K97=1),1,0)</f>
        <v>1</v>
      </c>
      <c r="M97" s="5">
        <f>IF(AND('Data Entry Sheet'!Z97='Data Entry Sheet'!AA97,'Data Entry Sheet'!Z97&gt;0),1,0)</f>
        <v>0</v>
      </c>
      <c r="N97" s="5">
        <f>COUNTIFS('Data Analysis Sheet'!M97,1,'Data Entry Sheet'!Q97,"Less than 24 hours")</f>
        <v>0</v>
      </c>
      <c r="O97" s="52">
        <f>IF(OR('Data Entry Sheet'!Z97=0,'Data Analysis Sheet'!N97=1),1,0)</f>
        <v>1</v>
      </c>
      <c r="P97" s="5">
        <f>COUNTIFS('Data Analysis Sheet'!F97,1,'Data Entry Sheet'!AC97,"yes")</f>
        <v>0</v>
      </c>
      <c r="Q97" s="52">
        <f>COUNTIFS('Data Analysis Sheet'!G97,1,'Data Entry Sheet'!AC97,"yes")</f>
        <v>0</v>
      </c>
      <c r="R97" s="50">
        <f>COUNTIFS('Data Analysis Sheet'!O97,1,'Data Analysis Sheet'!L97,1,'Data Analysis Sheet'!I97,1)</f>
        <v>0</v>
      </c>
      <c r="S97" s="5">
        <f>'Data Analysis Sheet'!I97+'Data Analysis Sheet'!K97+'Data Analysis Sheet'!N97</f>
        <v>0</v>
      </c>
      <c r="T97" s="5">
        <f>'Data Entry Sheet'!AF97-'Data Entry Sheet'!AG97</f>
        <v>0</v>
      </c>
      <c r="U97" s="5">
        <f>'Data Entry Sheet'!AH97-'Data Entry Sheet'!AI97</f>
        <v>0</v>
      </c>
      <c r="V97" s="5">
        <f>'Data Entry Sheet'!AF97+'Data Entry Sheet'!AH97</f>
        <v>0</v>
      </c>
      <c r="W97" s="5">
        <f>'Data Analysis Sheet'!T97+'Data Analysis Sheet'!U97</f>
        <v>0</v>
      </c>
      <c r="X97" s="5">
        <f>'Data Entry Sheet'!V97-'Data Entry Sheet'!W97</f>
        <v>0</v>
      </c>
      <c r="Y97" s="5">
        <f>COUNTIFS('Data Analysis Sheet'!W97,0,'Data Analysis Sheet'!X97,"&gt;0")</f>
        <v>0</v>
      </c>
      <c r="Z97" s="5">
        <f>'Data Entry Sheet'!AJ97-'Data Entry Sheet'!AK97</f>
        <v>0</v>
      </c>
      <c r="AA97" s="5">
        <f>'Data Entry Sheet'!AL97-'Data Entry Sheet'!AM97</f>
        <v>0</v>
      </c>
      <c r="AB97" s="5">
        <f>'Data Entry Sheet'!AN97-'Data Entry Sheet'!AO97</f>
        <v>0</v>
      </c>
      <c r="AC97" s="5">
        <f>'Data Entry Sheet'!AP97-'Data Entry Sheet'!AQ97</f>
        <v>0</v>
      </c>
      <c r="AD97" s="5">
        <f>'Data Entry Sheet'!AF97+'Data Entry Sheet'!AJ97+'Data Entry Sheet'!AN97</f>
        <v>0</v>
      </c>
      <c r="AE97" s="5">
        <f>'Data Entry Sheet'!AH97+'Data Entry Sheet'!AL97+'Data Entry Sheet'!AP97</f>
        <v>0</v>
      </c>
      <c r="AF97" s="5">
        <f>'Data Analysis Sheet'!AD97+'Data Analysis Sheet'!AE97</f>
        <v>0</v>
      </c>
      <c r="AG97" s="5">
        <f>'Data Analysis Sheet'!T97+'Data Analysis Sheet'!Z97+'Data Analysis Sheet'!AB97</f>
        <v>0</v>
      </c>
      <c r="AH97" s="5">
        <f>'Data Analysis Sheet'!U97+'Data Entry Sheet'!AM97+'Data Entry Sheet'!AQ97</f>
        <v>0</v>
      </c>
      <c r="AI97" s="5">
        <f>'Data Analysis Sheet'!AG97+'Data Analysis Sheet'!AH97</f>
        <v>0</v>
      </c>
      <c r="AJ97" s="6">
        <f>'Data Entry Sheet'!AW97+'Data Entry Sheet'!AY97</f>
        <v>0</v>
      </c>
      <c r="AK97" s="6">
        <v>0</v>
      </c>
      <c r="AL97" s="6">
        <v>0</v>
      </c>
      <c r="AM97" s="6" t="b">
        <f>AND('Data Analysis Sheet'!AK97&gt;0,'Data Analysis Sheet'!W97)</f>
        <v>0</v>
      </c>
      <c r="AN97" s="6">
        <f>IF(AND('Data Entry Sheet'!AW97='Data Entry Sheet'!AX97,'Data Entry Sheet'!AW97&gt;0),1,0)</f>
        <v>0</v>
      </c>
      <c r="AO97" s="6">
        <f>IF(AND('Data Entry Sheet'!AY97='Data Entry Sheet'!AZ97,'Data Entry Sheet'!AY97&gt;0),1,0)</f>
        <v>0</v>
      </c>
      <c r="AP97" s="6" t="b">
        <f>OR((AND('Data Analysis Sheet'!AN97=1,'Data Analysis Sheet'!AO97=1)),(AND('Data Analysis Sheet'!AN97=1,'Data Entry Sheet'!AY97=0)),(AND('Data Analysis Sheet'!AO97=1,'Data Entry Sheet'!AW97=0)))</f>
        <v>0</v>
      </c>
      <c r="AQ97" s="6">
        <f>IF(AND(('Data Entry Sheet'!AW97+'Data Entry Sheet'!AY97)='Data Entry Sheet'!BA97,('Data Entry Sheet'!AW97+'Data Entry Sheet'!AY97)&gt;0),1,0)</f>
        <v>0</v>
      </c>
      <c r="AR97" s="6">
        <f>COUNTIFS('Data Entry Sheet'!AS97,"&gt;5",'Data Entry Sheet'!BB97,"Yes")</f>
        <v>0</v>
      </c>
      <c r="AS97" s="5">
        <f>IF(AND('Data Entry Sheet'!BF97='Data Entry Sheet'!AW97,'Data Entry Sheet'!AW97&gt;0),1,0)</f>
        <v>0</v>
      </c>
      <c r="AT97" s="5">
        <f>IF(AND('Data Entry Sheet'!BG97='Data Entry Sheet'!AY97,'Data Entry Sheet'!AY97&gt;0),1,0)</f>
        <v>0</v>
      </c>
      <c r="AU97" s="5">
        <f>COUNTIFS('Data Analysis Sheet'!AS97,1,'Data Analysis Sheet'!AT97,1)</f>
        <v>0</v>
      </c>
      <c r="AV97" s="6">
        <f>IF(AND(('Data Entry Sheet'!AW97+'Data Entry Sheet'!AY97)='Data Entry Sheet'!BH97,('Data Entry Sheet'!AW97+'Data Entry Sheet'!AY97)&gt;0),1,0)</f>
        <v>0</v>
      </c>
    </row>
    <row r="98" spans="1:48" x14ac:dyDescent="0.25">
      <c r="A98" s="5">
        <f>COUNTIFS('Data Entry Sheet'!C98,"Male",'Data Entry Sheet'!E98,"Medical")</f>
        <v>0</v>
      </c>
      <c r="B98" s="5">
        <f>COUNTIFS('Data Entry Sheet'!C98,"Male",'Data Entry Sheet'!E98,"Surgical")</f>
        <v>0</v>
      </c>
      <c r="C98" s="22">
        <f>'Data Entry Sheet'!H98-'Data Entry Sheet'!F98</f>
        <v>0</v>
      </c>
      <c r="D98" s="5">
        <f>COUNTIFS('Data Analysis Sheet'!I98,1,'Data Entry Sheet'!T98,"Yes")</f>
        <v>0</v>
      </c>
      <c r="E98" s="52">
        <f>COUNTIFS('Data Entry Sheet'!T98,"Yes",'Data Analysis Sheet'!R98,1)</f>
        <v>0</v>
      </c>
      <c r="F98" s="5">
        <f>COUNTIFS('Data Analysis Sheet'!D98,1,'Data Entry Sheet'!U98,"Yes")</f>
        <v>0</v>
      </c>
      <c r="G98" s="52">
        <f>COUNTIFS('Data Analysis Sheet'!E98,1,'Data Entry Sheet'!U98,"Yes")</f>
        <v>0</v>
      </c>
      <c r="H98" s="5">
        <f>IF(AND('Data Entry Sheet'!V98='Data Entry Sheet'!W98,'Data Entry Sheet'!V98&gt;0),1,0)</f>
        <v>0</v>
      </c>
      <c r="I98" s="5">
        <f>COUNTIFS('Data Analysis Sheet'!H98,1,'Data Entry Sheet'!Q98,"Less than 24 hours")</f>
        <v>0</v>
      </c>
      <c r="J98" s="5">
        <f>IF(AND('Data Entry Sheet'!X98='Data Entry Sheet'!Y98,'Data Entry Sheet'!X98&gt;0),1,0)</f>
        <v>0</v>
      </c>
      <c r="K98" s="5">
        <f>COUNTIFS('Data Analysis Sheet'!J98,1,'Data Entry Sheet'!Q98,"Less than 24 hours")</f>
        <v>0</v>
      </c>
      <c r="L98" s="52">
        <f>IF(OR('Data Entry Sheet'!X98=0,'Data Analysis Sheet'!K98=1),1,0)</f>
        <v>1</v>
      </c>
      <c r="M98" s="5">
        <f>IF(AND('Data Entry Sheet'!Z98='Data Entry Sheet'!AA98,'Data Entry Sheet'!Z98&gt;0),1,0)</f>
        <v>0</v>
      </c>
      <c r="N98" s="5">
        <f>COUNTIFS('Data Analysis Sheet'!M98,1,'Data Entry Sheet'!Q98,"Less than 24 hours")</f>
        <v>0</v>
      </c>
      <c r="O98" s="52">
        <f>IF(OR('Data Entry Sheet'!Z98=0,'Data Analysis Sheet'!N98=1),1,0)</f>
        <v>1</v>
      </c>
      <c r="P98" s="5">
        <f>COUNTIFS('Data Analysis Sheet'!F98,1,'Data Entry Sheet'!AC98,"yes")</f>
        <v>0</v>
      </c>
      <c r="Q98" s="52">
        <f>COUNTIFS('Data Analysis Sheet'!G98,1,'Data Entry Sheet'!AC98,"yes")</f>
        <v>0</v>
      </c>
      <c r="R98" s="50">
        <f>COUNTIFS('Data Analysis Sheet'!O98,1,'Data Analysis Sheet'!L98,1,'Data Analysis Sheet'!I98,1)</f>
        <v>0</v>
      </c>
      <c r="S98" s="5">
        <f>'Data Analysis Sheet'!I98+'Data Analysis Sheet'!K98+'Data Analysis Sheet'!N98</f>
        <v>0</v>
      </c>
      <c r="T98" s="5">
        <f>'Data Entry Sheet'!AF98-'Data Entry Sheet'!AG98</f>
        <v>0</v>
      </c>
      <c r="U98" s="5">
        <f>'Data Entry Sheet'!AH98-'Data Entry Sheet'!AI98</f>
        <v>0</v>
      </c>
      <c r="V98" s="5">
        <f>'Data Entry Sheet'!AF98+'Data Entry Sheet'!AH98</f>
        <v>0</v>
      </c>
      <c r="W98" s="5">
        <f>'Data Analysis Sheet'!T98+'Data Analysis Sheet'!U98</f>
        <v>0</v>
      </c>
      <c r="X98" s="5">
        <f>'Data Entry Sheet'!V98-'Data Entry Sheet'!W98</f>
        <v>0</v>
      </c>
      <c r="Y98" s="5">
        <f>COUNTIFS('Data Analysis Sheet'!W98,0,'Data Analysis Sheet'!X98,"&gt;0")</f>
        <v>0</v>
      </c>
      <c r="Z98" s="5">
        <f>'Data Entry Sheet'!AJ98-'Data Entry Sheet'!AK98</f>
        <v>0</v>
      </c>
      <c r="AA98" s="5">
        <f>'Data Entry Sheet'!AL98-'Data Entry Sheet'!AM98</f>
        <v>0</v>
      </c>
      <c r="AB98" s="5">
        <f>'Data Entry Sheet'!AN98-'Data Entry Sheet'!AO98</f>
        <v>0</v>
      </c>
      <c r="AC98" s="5">
        <f>'Data Entry Sheet'!AP98-'Data Entry Sheet'!AQ98</f>
        <v>0</v>
      </c>
      <c r="AD98" s="5">
        <f>'Data Entry Sheet'!AF98+'Data Entry Sheet'!AJ98+'Data Entry Sheet'!AN98</f>
        <v>0</v>
      </c>
      <c r="AE98" s="5">
        <f>'Data Entry Sheet'!AH98+'Data Entry Sheet'!AL98+'Data Entry Sheet'!AP98</f>
        <v>0</v>
      </c>
      <c r="AF98" s="5">
        <f>'Data Analysis Sheet'!AD98+'Data Analysis Sheet'!AE98</f>
        <v>0</v>
      </c>
      <c r="AG98" s="5">
        <f>'Data Analysis Sheet'!T98+'Data Analysis Sheet'!Z98+'Data Analysis Sheet'!AB98</f>
        <v>0</v>
      </c>
      <c r="AH98" s="5">
        <f>'Data Analysis Sheet'!U98+'Data Entry Sheet'!AM98+'Data Entry Sheet'!AQ98</f>
        <v>0</v>
      </c>
      <c r="AI98" s="5">
        <f>'Data Analysis Sheet'!AG98+'Data Analysis Sheet'!AH98</f>
        <v>0</v>
      </c>
      <c r="AJ98" s="6">
        <f>'Data Entry Sheet'!AW98+'Data Entry Sheet'!AY98</f>
        <v>0</v>
      </c>
      <c r="AK98" s="6">
        <f>COUNTIF('Data Entry Sheet'!AT98:AV98,"&gt;0")</f>
        <v>0</v>
      </c>
      <c r="AL98" s="6">
        <f>'Data Analysis Sheet'!AK98+'Data Analysis Sheet'!V98</f>
        <v>0</v>
      </c>
      <c r="AM98" s="6" t="b">
        <f>AND('Data Analysis Sheet'!AK98&gt;0,'Data Analysis Sheet'!W98)</f>
        <v>0</v>
      </c>
      <c r="AN98" s="6">
        <f>IF(AND('Data Entry Sheet'!AW98='Data Entry Sheet'!AX98,'Data Entry Sheet'!AW98&gt;0),1,0)</f>
        <v>0</v>
      </c>
      <c r="AO98" s="6">
        <f>IF(AND('Data Entry Sheet'!AY98='Data Entry Sheet'!AZ98,'Data Entry Sheet'!AY98&gt;0),1,0)</f>
        <v>0</v>
      </c>
      <c r="AP98" s="6" t="b">
        <f>OR((AND('Data Analysis Sheet'!AN98=1,'Data Analysis Sheet'!AO98=1)),(AND('Data Analysis Sheet'!AN98=1,'Data Entry Sheet'!AY98=0)),(AND('Data Analysis Sheet'!AO98=1,'Data Entry Sheet'!AW98=0)))</f>
        <v>0</v>
      </c>
      <c r="AQ98" s="6">
        <f>IF(AND(('Data Entry Sheet'!AW98+'Data Entry Sheet'!AY98)='Data Entry Sheet'!BA98,('Data Entry Sheet'!AW98+'Data Entry Sheet'!AY98)&gt;0),1,0)</f>
        <v>0</v>
      </c>
      <c r="AR98" s="6">
        <f>COUNTIFS('Data Entry Sheet'!AS98,"&gt;5",'Data Entry Sheet'!BB98,"Yes")</f>
        <v>0</v>
      </c>
      <c r="AS98" s="5">
        <f>IF(AND('Data Entry Sheet'!BF98='Data Entry Sheet'!AW98,'Data Entry Sheet'!AW98&gt;0),1,0)</f>
        <v>0</v>
      </c>
      <c r="AT98" s="5">
        <f>IF(AND('Data Entry Sheet'!BG98='Data Entry Sheet'!AY98,'Data Entry Sheet'!AY98&gt;0),1,0)</f>
        <v>0</v>
      </c>
      <c r="AU98" s="5">
        <f>COUNTIFS('Data Analysis Sheet'!AS98,1,'Data Analysis Sheet'!AT98,1)</f>
        <v>0</v>
      </c>
      <c r="AV98" s="6">
        <f>IF(AND(('Data Entry Sheet'!AW98+'Data Entry Sheet'!AY98)='Data Entry Sheet'!BH98,('Data Entry Sheet'!AW98+'Data Entry Sheet'!AY98)&gt;0),1,0)</f>
        <v>0</v>
      </c>
    </row>
    <row r="99" spans="1:48" x14ac:dyDescent="0.25">
      <c r="A99" s="5">
        <f>COUNTIFS('Data Entry Sheet'!C99,"Male",'Data Entry Sheet'!E99,"Medical")</f>
        <v>0</v>
      </c>
      <c r="B99" s="5">
        <f>COUNTIFS('Data Entry Sheet'!C99,"Male",'Data Entry Sheet'!E99,"Surgical")</f>
        <v>0</v>
      </c>
      <c r="C99" s="22">
        <f>'Data Entry Sheet'!H99-'Data Entry Sheet'!F99</f>
        <v>0</v>
      </c>
      <c r="D99" s="5">
        <f>COUNTIFS('Data Analysis Sheet'!I99,1,'Data Entry Sheet'!T99,"Yes")</f>
        <v>0</v>
      </c>
      <c r="E99" s="52">
        <f>COUNTIFS('Data Entry Sheet'!T99,"Yes",'Data Analysis Sheet'!R99,1)</f>
        <v>0</v>
      </c>
      <c r="F99" s="5">
        <f>COUNTIFS('Data Analysis Sheet'!D99,1,'Data Entry Sheet'!U99,"Yes")</f>
        <v>0</v>
      </c>
      <c r="G99" s="52">
        <f>COUNTIFS('Data Analysis Sheet'!E99,1,'Data Entry Sheet'!U99,"Yes")</f>
        <v>0</v>
      </c>
      <c r="H99" s="5">
        <f>IF(AND('Data Entry Sheet'!V99='Data Entry Sheet'!W99,'Data Entry Sheet'!V99&gt;0),1,0)</f>
        <v>0</v>
      </c>
      <c r="I99" s="5">
        <f>COUNTIFS('Data Analysis Sheet'!H99,1,'Data Entry Sheet'!Q99,"Less than 24 hours")</f>
        <v>0</v>
      </c>
      <c r="J99" s="5">
        <f>IF(AND('Data Entry Sheet'!X99='Data Entry Sheet'!Y99,'Data Entry Sheet'!X99&gt;0),1,0)</f>
        <v>0</v>
      </c>
      <c r="K99" s="5">
        <f>COUNTIFS('Data Analysis Sheet'!J99,1,'Data Entry Sheet'!Q99,"Less than 24 hours")</f>
        <v>0</v>
      </c>
      <c r="L99" s="52">
        <f>IF(OR('Data Entry Sheet'!X99=0,'Data Analysis Sheet'!K99=1),1,0)</f>
        <v>1</v>
      </c>
      <c r="M99" s="5">
        <f>IF(AND('Data Entry Sheet'!Z99='Data Entry Sheet'!AA99,'Data Entry Sheet'!Z99&gt;0),1,0)</f>
        <v>0</v>
      </c>
      <c r="N99" s="5">
        <f>COUNTIFS('Data Analysis Sheet'!M99,1,'Data Entry Sheet'!Q99,"Less than 24 hours")</f>
        <v>0</v>
      </c>
      <c r="O99" s="52">
        <f>IF(OR('Data Entry Sheet'!Z99=0,'Data Analysis Sheet'!N99=1),1,0)</f>
        <v>1</v>
      </c>
      <c r="P99" s="5">
        <f>COUNTIFS('Data Analysis Sheet'!F99,1,'Data Entry Sheet'!AC99,"yes")</f>
        <v>0</v>
      </c>
      <c r="Q99" s="52">
        <f>COUNTIFS('Data Analysis Sheet'!G99,1,'Data Entry Sheet'!AC99,"yes")</f>
        <v>0</v>
      </c>
      <c r="R99" s="50">
        <f>COUNTIFS('Data Analysis Sheet'!O99,1,'Data Analysis Sheet'!L99,1,'Data Analysis Sheet'!I99,1)</f>
        <v>0</v>
      </c>
      <c r="S99" s="5">
        <f>'Data Analysis Sheet'!I99+'Data Analysis Sheet'!K99+'Data Analysis Sheet'!N99</f>
        <v>0</v>
      </c>
      <c r="T99" s="5">
        <f>'Data Entry Sheet'!AF99-'Data Entry Sheet'!AG99</f>
        <v>0</v>
      </c>
      <c r="U99" s="5">
        <f>'Data Entry Sheet'!AH99-'Data Entry Sheet'!AI99</f>
        <v>0</v>
      </c>
      <c r="V99" s="5">
        <f>'Data Entry Sheet'!AF99+'Data Entry Sheet'!AH99</f>
        <v>0</v>
      </c>
      <c r="W99" s="5">
        <f>'Data Analysis Sheet'!T99+'Data Analysis Sheet'!U99</f>
        <v>0</v>
      </c>
      <c r="X99" s="5">
        <f>'Data Entry Sheet'!V99-'Data Entry Sheet'!W99</f>
        <v>0</v>
      </c>
      <c r="Y99" s="5">
        <f>COUNTIFS('Data Analysis Sheet'!W99,0,'Data Analysis Sheet'!X99,"&gt;0")</f>
        <v>0</v>
      </c>
      <c r="Z99" s="5">
        <f>'Data Entry Sheet'!AJ99-'Data Entry Sheet'!AK99</f>
        <v>0</v>
      </c>
      <c r="AA99" s="5">
        <f>'Data Entry Sheet'!AL99-'Data Entry Sheet'!AM99</f>
        <v>0</v>
      </c>
      <c r="AB99" s="5">
        <f>'Data Entry Sheet'!AN99-'Data Entry Sheet'!AO99</f>
        <v>0</v>
      </c>
      <c r="AC99" s="5">
        <f>'Data Entry Sheet'!AP99-'Data Entry Sheet'!AQ99</f>
        <v>0</v>
      </c>
      <c r="AD99" s="5">
        <f>'Data Entry Sheet'!AF99+'Data Entry Sheet'!AJ99+'Data Entry Sheet'!AN99</f>
        <v>0</v>
      </c>
      <c r="AE99" s="5">
        <f>'Data Entry Sheet'!AH99+'Data Entry Sheet'!AL99+'Data Entry Sheet'!AP99</f>
        <v>0</v>
      </c>
      <c r="AF99" s="5">
        <f>'Data Analysis Sheet'!AD99+'Data Analysis Sheet'!AE99</f>
        <v>0</v>
      </c>
      <c r="AG99" s="5">
        <f>'Data Analysis Sheet'!T99+'Data Analysis Sheet'!Z99+'Data Analysis Sheet'!AB99</f>
        <v>0</v>
      </c>
      <c r="AH99" s="5">
        <f>'Data Analysis Sheet'!U99+'Data Entry Sheet'!AM99+'Data Entry Sheet'!AQ99</f>
        <v>0</v>
      </c>
      <c r="AI99" s="5">
        <f>'Data Analysis Sheet'!AG99+'Data Analysis Sheet'!AH99</f>
        <v>0</v>
      </c>
      <c r="AJ99" s="6">
        <f>'Data Entry Sheet'!AW99+'Data Entry Sheet'!AY99</f>
        <v>0</v>
      </c>
      <c r="AK99" s="6">
        <f>COUNTIF('Data Entry Sheet'!AT99:AV99,"&gt;0")</f>
        <v>0</v>
      </c>
      <c r="AL99" s="6">
        <f>'Data Analysis Sheet'!AK99+'Data Analysis Sheet'!V99</f>
        <v>0</v>
      </c>
      <c r="AM99" s="6" t="b">
        <f>AND('Data Analysis Sheet'!AK99&gt;0,'Data Analysis Sheet'!W99)</f>
        <v>0</v>
      </c>
      <c r="AN99" s="6">
        <f>IF(AND('Data Entry Sheet'!AW99='Data Entry Sheet'!AX99,'Data Entry Sheet'!AW99&gt;0),1,0)</f>
        <v>0</v>
      </c>
      <c r="AO99" s="6">
        <f>IF(AND('Data Entry Sheet'!AY99='Data Entry Sheet'!AZ99,'Data Entry Sheet'!AY99&gt;0),1,0)</f>
        <v>0</v>
      </c>
      <c r="AP99" s="6" t="b">
        <f>OR((AND('Data Analysis Sheet'!AN99=1,'Data Analysis Sheet'!AO99=1)),(AND('Data Analysis Sheet'!AN99=1,'Data Entry Sheet'!AY99=0)),(AND('Data Analysis Sheet'!AO99=1,'Data Entry Sheet'!AW99=0)))</f>
        <v>0</v>
      </c>
      <c r="AQ99" s="6">
        <f>IF(AND(('Data Entry Sheet'!AW99+'Data Entry Sheet'!AY99)='Data Entry Sheet'!BA99,('Data Entry Sheet'!AW99+'Data Entry Sheet'!AY99)&gt;0),1,0)</f>
        <v>0</v>
      </c>
      <c r="AR99" s="6">
        <f>COUNTIFS('Data Entry Sheet'!AS99,"&gt;5",'Data Entry Sheet'!BB99,"Yes")</f>
        <v>0</v>
      </c>
      <c r="AS99" s="5">
        <f>IF(AND('Data Entry Sheet'!BF99='Data Entry Sheet'!AW99,'Data Entry Sheet'!AW99&gt;0),1,0)</f>
        <v>0</v>
      </c>
      <c r="AT99" s="5">
        <f>IF(AND('Data Entry Sheet'!BG99='Data Entry Sheet'!AY99,'Data Entry Sheet'!AY99&gt;0),1,0)</f>
        <v>0</v>
      </c>
      <c r="AU99" s="5">
        <f>COUNTIFS('Data Analysis Sheet'!AS99,1,'Data Analysis Sheet'!AT99,1)</f>
        <v>0</v>
      </c>
      <c r="AV99" s="6">
        <f>IF(AND(('Data Entry Sheet'!AW99+'Data Entry Sheet'!AY99)='Data Entry Sheet'!BH99,('Data Entry Sheet'!AW99+'Data Entry Sheet'!AY99)&gt;0),1,0)</f>
        <v>0</v>
      </c>
    </row>
    <row r="100" spans="1:48" x14ac:dyDescent="0.25">
      <c r="A100" s="5">
        <f>COUNTIFS('Data Entry Sheet'!C100,"Male",'Data Entry Sheet'!E100,"Medical")</f>
        <v>0</v>
      </c>
      <c r="B100" s="5">
        <f>COUNTIFS('Data Entry Sheet'!C100,"Male",'Data Entry Sheet'!E100,"Surgical")</f>
        <v>0</v>
      </c>
      <c r="C100" s="22">
        <f>'Data Entry Sheet'!H100-'Data Entry Sheet'!F100</f>
        <v>0</v>
      </c>
      <c r="D100" s="5">
        <f>COUNTIFS('Data Analysis Sheet'!I100,1,'Data Entry Sheet'!T100,"Yes")</f>
        <v>0</v>
      </c>
      <c r="E100" s="52">
        <f>COUNTIFS('Data Entry Sheet'!T100,"Yes",'Data Analysis Sheet'!R100,1)</f>
        <v>0</v>
      </c>
      <c r="F100" s="5">
        <f>COUNTIFS('Data Analysis Sheet'!D100,1,'Data Entry Sheet'!U100,"Yes")</f>
        <v>0</v>
      </c>
      <c r="G100" s="52">
        <f>COUNTIFS('Data Analysis Sheet'!E100,1,'Data Entry Sheet'!U100,"Yes")</f>
        <v>0</v>
      </c>
      <c r="H100" s="5">
        <f>IF(AND('Data Entry Sheet'!V100='Data Entry Sheet'!W100,'Data Entry Sheet'!V100&gt;0),1,0)</f>
        <v>0</v>
      </c>
      <c r="I100" s="5">
        <f>COUNTIFS('Data Analysis Sheet'!H100,1,'Data Entry Sheet'!Q100,"Less than 24 hours")</f>
        <v>0</v>
      </c>
      <c r="J100" s="5">
        <f>IF(AND('Data Entry Sheet'!X100='Data Entry Sheet'!Y100,'Data Entry Sheet'!X100&gt;0),1,0)</f>
        <v>0</v>
      </c>
      <c r="K100" s="5">
        <f>COUNTIFS('Data Analysis Sheet'!J100,1,'Data Entry Sheet'!Q100,"Less than 24 hours")</f>
        <v>0</v>
      </c>
      <c r="L100" s="52">
        <f>IF(OR('Data Entry Sheet'!X100=0,'Data Analysis Sheet'!K100=1),1,0)</f>
        <v>1</v>
      </c>
      <c r="M100" s="5">
        <f>IF(AND('Data Entry Sheet'!Z100='Data Entry Sheet'!AA100,'Data Entry Sheet'!Z100&gt;0),1,0)</f>
        <v>0</v>
      </c>
      <c r="N100" s="5">
        <f>COUNTIFS('Data Analysis Sheet'!M100,1,'Data Entry Sheet'!Q100,"Less than 24 hours")</f>
        <v>0</v>
      </c>
      <c r="O100" s="52">
        <f>IF(OR('Data Entry Sheet'!Z100=0,'Data Analysis Sheet'!N100=1),1,0)</f>
        <v>1</v>
      </c>
      <c r="P100" s="5">
        <f>COUNTIFS('Data Analysis Sheet'!F100,1,'Data Entry Sheet'!AC100,"yes")</f>
        <v>0</v>
      </c>
      <c r="Q100" s="52">
        <f>COUNTIFS('Data Analysis Sheet'!G100,1,'Data Entry Sheet'!AC100,"yes")</f>
        <v>0</v>
      </c>
      <c r="R100" s="50">
        <f>COUNTIFS('Data Analysis Sheet'!O100,1,'Data Analysis Sheet'!L100,1,'Data Analysis Sheet'!I100,1)</f>
        <v>0</v>
      </c>
      <c r="S100" s="5">
        <f>'Data Analysis Sheet'!I100+'Data Analysis Sheet'!K100+'Data Analysis Sheet'!N100</f>
        <v>0</v>
      </c>
      <c r="T100" s="5">
        <f>'Data Entry Sheet'!AF100-'Data Entry Sheet'!AG100</f>
        <v>0</v>
      </c>
      <c r="U100" s="5">
        <f>'Data Entry Sheet'!AH100-'Data Entry Sheet'!AI100</f>
        <v>0</v>
      </c>
      <c r="V100" s="5">
        <f>'Data Entry Sheet'!AF100+'Data Entry Sheet'!AH100</f>
        <v>0</v>
      </c>
      <c r="W100" s="5">
        <f>'Data Analysis Sheet'!T100+'Data Analysis Sheet'!U100</f>
        <v>0</v>
      </c>
      <c r="X100" s="5">
        <f>'Data Entry Sheet'!V100-'Data Entry Sheet'!W100</f>
        <v>0</v>
      </c>
      <c r="Y100" s="5">
        <f>COUNTIFS('Data Analysis Sheet'!W100,0,'Data Analysis Sheet'!X100,"&gt;0")</f>
        <v>0</v>
      </c>
      <c r="Z100" s="5">
        <f>'Data Entry Sheet'!AJ100-'Data Entry Sheet'!AK100</f>
        <v>0</v>
      </c>
      <c r="AA100" s="5">
        <f>'Data Entry Sheet'!AL100-'Data Entry Sheet'!AM100</f>
        <v>0</v>
      </c>
      <c r="AB100" s="5">
        <f>'Data Entry Sheet'!AN100-'Data Entry Sheet'!AO100</f>
        <v>0</v>
      </c>
      <c r="AC100" s="5">
        <f>'Data Entry Sheet'!AP100-'Data Entry Sheet'!AQ100</f>
        <v>0</v>
      </c>
      <c r="AD100" s="5">
        <f>'Data Entry Sheet'!AF100+'Data Entry Sheet'!AJ100+'Data Entry Sheet'!AN100</f>
        <v>0</v>
      </c>
      <c r="AE100" s="5">
        <f>'Data Entry Sheet'!AH100+'Data Entry Sheet'!AL100+'Data Entry Sheet'!AP100</f>
        <v>0</v>
      </c>
      <c r="AF100" s="5">
        <f>'Data Analysis Sheet'!AD100+'Data Analysis Sheet'!AE100</f>
        <v>0</v>
      </c>
      <c r="AG100" s="5">
        <f>'Data Analysis Sheet'!T100+'Data Analysis Sheet'!Z100+'Data Analysis Sheet'!AB100</f>
        <v>0</v>
      </c>
      <c r="AH100" s="5">
        <f>'Data Analysis Sheet'!U100+'Data Entry Sheet'!AM100+'Data Entry Sheet'!AQ100</f>
        <v>0</v>
      </c>
      <c r="AI100" s="5">
        <f>'Data Analysis Sheet'!AG100+'Data Analysis Sheet'!AH100</f>
        <v>0</v>
      </c>
      <c r="AJ100" s="6">
        <f>'Data Entry Sheet'!AW100+'Data Entry Sheet'!AY100</f>
        <v>0</v>
      </c>
      <c r="AK100" s="6">
        <f>COUNTIF('Data Entry Sheet'!AT100:AV100,"&gt;0")</f>
        <v>0</v>
      </c>
      <c r="AL100" s="6">
        <f>'Data Analysis Sheet'!AK100+'Data Analysis Sheet'!V100</f>
        <v>0</v>
      </c>
      <c r="AM100" s="6" t="b">
        <f>AND('Data Analysis Sheet'!AK100&gt;0,'Data Analysis Sheet'!W100)</f>
        <v>0</v>
      </c>
      <c r="AN100" s="6">
        <f>IF(AND('Data Entry Sheet'!AW100='Data Entry Sheet'!AX100,'Data Entry Sheet'!AW100&gt;0),1,0)</f>
        <v>0</v>
      </c>
      <c r="AO100" s="6">
        <f>IF(AND('Data Entry Sheet'!AY100='Data Entry Sheet'!AZ100,'Data Entry Sheet'!AY100&gt;0),1,0)</f>
        <v>0</v>
      </c>
      <c r="AP100" s="6" t="b">
        <f>OR((AND('Data Analysis Sheet'!AN100=1,'Data Analysis Sheet'!AO100=1)),(AND('Data Analysis Sheet'!AN100=1,'Data Entry Sheet'!AY100=0)),(AND('Data Analysis Sheet'!AO100=1,'Data Entry Sheet'!AW100=0)))</f>
        <v>0</v>
      </c>
      <c r="AQ100" s="6">
        <f>IF(AND(('Data Entry Sheet'!AW100+'Data Entry Sheet'!AY100)='Data Entry Sheet'!BA100,('Data Entry Sheet'!AW100+'Data Entry Sheet'!AY100)&gt;0),1,0)</f>
        <v>0</v>
      </c>
      <c r="AR100" s="6">
        <f>COUNTIFS('Data Entry Sheet'!AS100,"&gt;5",'Data Entry Sheet'!BB100,"Yes")</f>
        <v>0</v>
      </c>
      <c r="AS100" s="5">
        <f>IF(AND('Data Entry Sheet'!BF100='Data Entry Sheet'!AW100,'Data Entry Sheet'!AW100&gt;0),1,0)</f>
        <v>0</v>
      </c>
      <c r="AT100" s="5">
        <f>IF(AND('Data Entry Sheet'!BG100='Data Entry Sheet'!AY100,'Data Entry Sheet'!AY100&gt;0),1,0)</f>
        <v>0</v>
      </c>
      <c r="AU100" s="5">
        <f>COUNTIFS('Data Analysis Sheet'!AS100,1,'Data Analysis Sheet'!AT100,1)</f>
        <v>0</v>
      </c>
      <c r="AV100" s="6">
        <f>IF(AND(('Data Entry Sheet'!AW100+'Data Entry Sheet'!AY100)='Data Entry Sheet'!BH100,('Data Entry Sheet'!AW100+'Data Entry Sheet'!AY100)&gt;0),1,0)</f>
        <v>0</v>
      </c>
    </row>
    <row r="101" spans="1:48" ht="15.75" thickBot="1" x14ac:dyDescent="0.3">
      <c r="A101" s="70" t="e">
        <f>COUNTIF(A2:A100,1)/'Data Entry Sheet'!E101</f>
        <v>#DIV/0!</v>
      </c>
      <c r="B101" s="70" t="e">
        <f>COUNTIF(B7:B100,1)/'Data Entry Sheet'!E103</f>
        <v>#DIV/0!</v>
      </c>
      <c r="C101" s="23">
        <f>MEDIAN(C2:C100)</f>
        <v>0</v>
      </c>
      <c r="D101" s="12">
        <f t="shared" ref="D101:K101" si="0">SUM(D2:D100)</f>
        <v>0</v>
      </c>
      <c r="E101" s="53">
        <f t="shared" si="0"/>
        <v>0</v>
      </c>
      <c r="F101" s="12">
        <f t="shared" si="0"/>
        <v>0</v>
      </c>
      <c r="G101" s="53">
        <f t="shared" si="0"/>
        <v>0</v>
      </c>
      <c r="H101" s="12">
        <f t="shared" si="0"/>
        <v>0</v>
      </c>
      <c r="I101" s="12">
        <f t="shared" si="0"/>
        <v>0</v>
      </c>
      <c r="J101" s="12">
        <f t="shared" si="0"/>
        <v>0</v>
      </c>
      <c r="K101" s="12">
        <f t="shared" si="0"/>
        <v>0</v>
      </c>
      <c r="L101" s="42"/>
      <c r="M101" s="12">
        <f>SUM(M2:M100)</f>
        <v>0</v>
      </c>
      <c r="N101" s="12">
        <f>SUM(N2:N100)</f>
        <v>0</v>
      </c>
      <c r="O101" s="42"/>
      <c r="P101" s="12">
        <f>SUM(P2:P100)</f>
        <v>0</v>
      </c>
      <c r="Q101" s="53">
        <f>SUM(Q2:Q100)</f>
        <v>0</v>
      </c>
      <c r="R101" s="51">
        <f>SUM(R2:R100)</f>
        <v>0</v>
      </c>
      <c r="S101" s="12">
        <f>COUNTIF(S2:S100,"&gt;0")</f>
        <v>0</v>
      </c>
      <c r="T101" s="12">
        <f>COUNTIF(T2:T100,"&gt;0")</f>
        <v>0</v>
      </c>
      <c r="U101" s="12">
        <f>COUNTIF(U2:U100,"&gt;0")</f>
        <v>0</v>
      </c>
      <c r="V101" s="12">
        <f>COUNTIF(V2:V100,"&gt;0")</f>
        <v>0</v>
      </c>
      <c r="W101" s="12">
        <f>COUNTIF(W2:W100,"&gt;0")</f>
        <v>0</v>
      </c>
      <c r="X101" s="12">
        <f>SUM(X2:X100)</f>
        <v>0</v>
      </c>
      <c r="Y101" s="12">
        <f>SUM(Y2:Y100)</f>
        <v>0</v>
      </c>
      <c r="Z101" s="12">
        <f t="shared" ref="Z101:AJ101" si="1">COUNTIF(Z2:Z100,"&gt;0")</f>
        <v>0</v>
      </c>
      <c r="AA101" s="12">
        <f t="shared" si="1"/>
        <v>0</v>
      </c>
      <c r="AB101" s="12">
        <f t="shared" si="1"/>
        <v>0</v>
      </c>
      <c r="AC101" s="12">
        <f t="shared" si="1"/>
        <v>0</v>
      </c>
      <c r="AD101" s="12">
        <f t="shared" si="1"/>
        <v>0</v>
      </c>
      <c r="AE101" s="12">
        <f t="shared" si="1"/>
        <v>0</v>
      </c>
      <c r="AF101" s="12">
        <f t="shared" si="1"/>
        <v>0</v>
      </c>
      <c r="AG101" s="12">
        <f t="shared" si="1"/>
        <v>0</v>
      </c>
      <c r="AH101" s="12">
        <f t="shared" si="1"/>
        <v>0</v>
      </c>
      <c r="AI101" s="12">
        <f t="shared" si="1"/>
        <v>0</v>
      </c>
      <c r="AJ101" s="12">
        <f t="shared" si="1"/>
        <v>0</v>
      </c>
      <c r="AK101" s="13">
        <f>SUM(AK2:AK100)</f>
        <v>0</v>
      </c>
      <c r="AL101" s="13">
        <f>SUM(AL2:AL100)</f>
        <v>0</v>
      </c>
      <c r="AM101" s="13">
        <f>COUNTIF(AM2:AM100,TRUE)</f>
        <v>0</v>
      </c>
      <c r="AN101" s="12">
        <f>SUM(AN2:AN100)</f>
        <v>0</v>
      </c>
      <c r="AO101" s="12">
        <f>COUNTIF(AO2:AO100,1)</f>
        <v>0</v>
      </c>
      <c r="AP101" s="12">
        <f>COUNTIF(AP2:AP100,TRUE)</f>
        <v>0</v>
      </c>
      <c r="AQ101" s="12">
        <f t="shared" ref="AQ101:AV101" si="2">SUM(AQ2:AQ100)</f>
        <v>0</v>
      </c>
      <c r="AR101" s="12">
        <f t="shared" si="2"/>
        <v>0</v>
      </c>
      <c r="AS101" s="12">
        <f t="shared" si="2"/>
        <v>0</v>
      </c>
      <c r="AT101" s="12">
        <f t="shared" si="2"/>
        <v>0</v>
      </c>
      <c r="AU101" s="12">
        <f t="shared" si="2"/>
        <v>0</v>
      </c>
      <c r="AV101" s="12">
        <f t="shared" si="2"/>
        <v>0</v>
      </c>
    </row>
    <row r="102" spans="1:48" x14ac:dyDescent="0.25">
      <c r="A102" s="47"/>
      <c r="B102" s="47"/>
      <c r="C102" s="22">
        <f>AVERAGE(C2:C100)</f>
        <v>0</v>
      </c>
      <c r="D102" s="35" t="e">
        <f>D101/'Data Entry Sheet'!M101</f>
        <v>#DIV/0!</v>
      </c>
      <c r="E102" s="54" t="e">
        <f>E101/'Data Entry Sheet'!M101</f>
        <v>#DIV/0!</v>
      </c>
      <c r="F102" s="35" t="e">
        <f>F101/'Data Entry Sheet'!M101</f>
        <v>#DIV/0!</v>
      </c>
      <c r="G102" s="54" t="e">
        <f>G101/'Data Entry Sheet'!M101</f>
        <v>#DIV/0!</v>
      </c>
      <c r="H102" s="47" t="e">
        <f>H101/'Data Entry Sheet'!M101</f>
        <v>#DIV/0!</v>
      </c>
      <c r="I102" s="35" t="e">
        <f>I101/'Data Entry Sheet'!M101</f>
        <v>#DIV/0!</v>
      </c>
      <c r="J102" s="47" t="e">
        <f>J101/'Data Entry Sheet'!X102</f>
        <v>#DIV/0!</v>
      </c>
      <c r="K102" s="65"/>
      <c r="L102" s="65"/>
      <c r="M102" s="14"/>
      <c r="N102" s="35" t="e">
        <f>N101/'Data Analysis Sheet'!D101</f>
        <v>#DIV/0!</v>
      </c>
      <c r="O102" s="65"/>
      <c r="P102" s="37" t="e">
        <f>P101/'Data Entry Sheet'!M101</f>
        <v>#DIV/0!</v>
      </c>
      <c r="Q102" s="56" t="e">
        <f>Q101/'Data Entry Sheet'!M101</f>
        <v>#DIV/0!</v>
      </c>
      <c r="R102" s="55" t="e">
        <f>R101/'Data Entry Sheet'!M101</f>
        <v>#DIV/0!</v>
      </c>
      <c r="T102" s="47" t="e">
        <f>T101/'Data Entry Sheet'!V102</f>
        <v>#DIV/0!</v>
      </c>
      <c r="U102" s="47" t="e">
        <f>U101/'Data Entry Sheet'!V102</f>
        <v>#DIV/0!</v>
      </c>
      <c r="V102" s="35" t="e">
        <f>V101/'Data Entry Sheet'!M101</f>
        <v>#DIV/0!</v>
      </c>
      <c r="W102" s="35" t="e">
        <f>W101/'Data Entry Sheet'!M101</f>
        <v>#DIV/0!</v>
      </c>
      <c r="X102" s="47" t="e">
        <f>X101/'Data Entry Sheet'!V101</f>
        <v>#DIV/0!</v>
      </c>
      <c r="Y102" s="47" t="e">
        <f>Y101/'Data Entry Sheet'!V102</f>
        <v>#DIV/0!</v>
      </c>
      <c r="Z102" s="3"/>
      <c r="AA102" s="3"/>
      <c r="AB102" s="3"/>
      <c r="AC102" s="20"/>
      <c r="AD102" s="47" t="e">
        <f>AD101/'Data Entry Sheet'!M101</f>
        <v>#DIV/0!</v>
      </c>
      <c r="AE102" s="47" t="e">
        <f>AE101/'Data Entry Sheet'!M101</f>
        <v>#DIV/0!</v>
      </c>
      <c r="AF102" s="47" t="e">
        <f>AF101/'Data Entry Sheet'!M101</f>
        <v>#DIV/0!</v>
      </c>
      <c r="AG102" s="47" t="e">
        <f>AG101/'Data Entry Sheet'!M101</f>
        <v>#DIV/0!</v>
      </c>
      <c r="AH102" s="47" t="e">
        <f>AH101/'Data Entry Sheet'!M101</f>
        <v>#DIV/0!</v>
      </c>
      <c r="AI102" s="47" t="e">
        <f>AI101/'Data Entry Sheet'!M101</f>
        <v>#DIV/0!</v>
      </c>
      <c r="AJ102" s="37" t="e">
        <f>AJ101/'Data Entry Sheet'!M101</f>
        <v>#DIV/0!</v>
      </c>
      <c r="AK102" s="5">
        <f>COUNTIF(AK2:AK100,"&gt;0")</f>
        <v>0</v>
      </c>
      <c r="AL102" s="5">
        <f>COUNTIF(AL2:AL100,"&gt;0")</f>
        <v>0</v>
      </c>
      <c r="AM102" s="47" t="e">
        <f>AM101/'Data Entry Sheet'!M101</f>
        <v>#DIV/0!</v>
      </c>
      <c r="AN102" s="63" t="e">
        <f>AN101/'Data Entry Sheet'!AR101</f>
        <v>#DIV/0!</v>
      </c>
      <c r="AO102" s="63" t="e">
        <f>AO101/'Data Entry Sheet'!AR101</f>
        <v>#DIV/0!</v>
      </c>
      <c r="AP102" s="63" t="e">
        <f>AP101/'Data Entry Sheet'!AR101</f>
        <v>#DIV/0!</v>
      </c>
      <c r="AQ102" s="47" t="e">
        <f>AQ100/'Data Entry Sheet'!AR100</f>
        <v>#DIV/0!</v>
      </c>
      <c r="AR102" s="47" t="e">
        <f>AR101/'Data Entry Sheet'!AS104</f>
        <v>#DIV/0!</v>
      </c>
      <c r="AS102" s="63" t="e">
        <f>AS101/'Data Entry Sheet'!BB101</f>
        <v>#DIV/0!</v>
      </c>
      <c r="AT102" s="63" t="e">
        <f>AT101/'Data Entry Sheet'!$BB$101</f>
        <v>#DIV/0!</v>
      </c>
      <c r="AU102" s="63" t="e">
        <f>AU101/'Data Entry Sheet'!$BB$101</f>
        <v>#DIV/0!</v>
      </c>
      <c r="AV102" s="63" t="e">
        <f>AV100/'Data Entry Sheet'!$BB$101</f>
        <v>#DIV/0!</v>
      </c>
    </row>
    <row r="103" spans="1:48" x14ac:dyDescent="0.25">
      <c r="C103" s="22">
        <f>MODE(C2:C100)</f>
        <v>0</v>
      </c>
      <c r="Q103" s="3"/>
      <c r="R103" s="3"/>
      <c r="S103" s="3"/>
      <c r="X103">
        <f>COUNTIF(X2:X100,"&gt;0")</f>
        <v>0</v>
      </c>
      <c r="AK103" s="35" t="e">
        <f>AK102/'Data Entry Sheet'!$AR$101</f>
        <v>#DIV/0!</v>
      </c>
      <c r="AL103" s="35" t="e">
        <f>AL102/'Data Entry Sheet'!M101</f>
        <v>#DIV/0!</v>
      </c>
      <c r="AM103" s="65"/>
      <c r="AQ103" s="48"/>
      <c r="AR103" s="34"/>
      <c r="AV103" s="61"/>
    </row>
    <row r="104" spans="1:48" x14ac:dyDescent="0.25">
      <c r="T104" s="36"/>
      <c r="U104" s="36"/>
      <c r="V104" s="3"/>
      <c r="W104" s="3"/>
      <c r="X104" s="34" t="e">
        <f>X103/'Data Entry Sheet'!$M$101</f>
        <v>#DIV/0!</v>
      </c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6" spans="1:48" x14ac:dyDescent="0.25">
      <c r="X106" s="3"/>
      <c r="Y106" s="3"/>
    </row>
    <row r="108" spans="1:48" x14ac:dyDescent="0.25">
      <c r="A108" s="16"/>
      <c r="B108" s="16"/>
    </row>
    <row r="109" spans="1:48" x14ac:dyDescent="0.25">
      <c r="A109" s="16"/>
      <c r="B109" s="16"/>
    </row>
    <row r="110" spans="1:48" x14ac:dyDescent="0.25">
      <c r="A110" s="17"/>
      <c r="B110" s="17"/>
    </row>
    <row r="111" spans="1:48" x14ac:dyDescent="0.25">
      <c r="A111" s="17"/>
      <c r="B111" s="17"/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zoomScale="120" zoomScaleNormal="120" zoomScalePageLayoutView="120" workbookViewId="0">
      <selection activeCell="D54" sqref="D54"/>
    </sheetView>
  </sheetViews>
  <sheetFormatPr defaultColWidth="8.85546875" defaultRowHeight="15" x14ac:dyDescent="0.25"/>
  <cols>
    <col min="1" max="1" width="88.42578125" customWidth="1"/>
  </cols>
  <sheetData>
    <row r="1" spans="1:2" x14ac:dyDescent="0.25">
      <c r="A1" t="s">
        <v>33</v>
      </c>
    </row>
    <row r="2" spans="1:2" x14ac:dyDescent="0.25">
      <c r="A2" t="s">
        <v>34</v>
      </c>
    </row>
    <row r="3" spans="1:2" x14ac:dyDescent="0.25">
      <c r="A3" t="s">
        <v>110</v>
      </c>
    </row>
    <row r="4" spans="1:2" x14ac:dyDescent="0.25">
      <c r="A4" t="s">
        <v>108</v>
      </c>
    </row>
    <row r="5" spans="1:2" x14ac:dyDescent="0.25">
      <c r="A5" t="s">
        <v>35</v>
      </c>
    </row>
    <row r="6" spans="1:2" x14ac:dyDescent="0.25">
      <c r="A6" t="s">
        <v>109</v>
      </c>
    </row>
    <row r="9" spans="1:2" x14ac:dyDescent="0.25">
      <c r="A9" s="57" t="s">
        <v>115</v>
      </c>
      <c r="B9" s="57" t="s">
        <v>36</v>
      </c>
    </row>
    <row r="10" spans="1:2" x14ac:dyDescent="0.25">
      <c r="A10" s="7" t="s">
        <v>51</v>
      </c>
      <c r="B10" s="48" t="e">
        <f>'Data Entry Sheet'!$C$101</f>
        <v>#DIV/0!</v>
      </c>
    </row>
    <row r="11" spans="1:2" x14ac:dyDescent="0.25">
      <c r="A11" s="58" t="s">
        <v>52</v>
      </c>
      <c r="B11" s="58" t="e">
        <f>'Data Entry Sheet'!$D$101</f>
        <v>#NUM!</v>
      </c>
    </row>
    <row r="12" spans="1:2" x14ac:dyDescent="0.25">
      <c r="A12" t="s">
        <v>53</v>
      </c>
      <c r="B12" t="e">
        <f>'Data Entry Sheet'!$D$102</f>
        <v>#DIV/0!</v>
      </c>
    </row>
    <row r="13" spans="1:2" x14ac:dyDescent="0.25">
      <c r="A13" s="58" t="s">
        <v>126</v>
      </c>
      <c r="B13" s="59" t="e">
        <f>'Data Entry Sheet'!$E$102</f>
        <v>#DIV/0!</v>
      </c>
    </row>
    <row r="14" spans="1:2" x14ac:dyDescent="0.25">
      <c r="A14" t="s">
        <v>127</v>
      </c>
      <c r="B14" s="33">
        <f>'Data Analysis Sheet'!$C$101</f>
        <v>0</v>
      </c>
    </row>
    <row r="15" spans="1:2" x14ac:dyDescent="0.25">
      <c r="A15" s="58" t="s">
        <v>128</v>
      </c>
      <c r="B15" s="60">
        <f>'Data Analysis Sheet'!$C$102</f>
        <v>0</v>
      </c>
    </row>
    <row r="16" spans="1:2" x14ac:dyDescent="0.25">
      <c r="A16" t="s">
        <v>292</v>
      </c>
      <c r="B16" s="34" t="e">
        <f>'Data Entry Sheet'!$J$102</f>
        <v>#DIV/0!</v>
      </c>
    </row>
    <row r="17" spans="1:2" x14ac:dyDescent="0.25">
      <c r="A17" s="58" t="s">
        <v>129</v>
      </c>
      <c r="B17" s="59" t="e">
        <f>'Data Entry Sheet'!$K$102</f>
        <v>#DIV/0!</v>
      </c>
    </row>
    <row r="18" spans="1:2" x14ac:dyDescent="0.25">
      <c r="A18" t="s">
        <v>163</v>
      </c>
      <c r="B18" s="34" t="e">
        <f>'Data Entry Sheet'!$M$102</f>
        <v>#DIV/0!</v>
      </c>
    </row>
    <row r="19" spans="1:2" x14ac:dyDescent="0.25">
      <c r="A19" s="58" t="s">
        <v>130</v>
      </c>
      <c r="B19" s="58">
        <f>'Data Entry Sheet'!$N$101</f>
        <v>0</v>
      </c>
    </row>
    <row r="20" spans="1:2" x14ac:dyDescent="0.25">
      <c r="A20" t="s">
        <v>131</v>
      </c>
      <c r="B20" s="34" t="e">
        <f>'Data Entry Sheet'!$N$102</f>
        <v>#DIV/0!</v>
      </c>
    </row>
    <row r="21" spans="1:2" x14ac:dyDescent="0.25">
      <c r="A21" s="58" t="s">
        <v>132</v>
      </c>
      <c r="B21" s="58">
        <f>'Data Entry Sheet'!$N$103</f>
        <v>0</v>
      </c>
    </row>
    <row r="22" spans="1:2" x14ac:dyDescent="0.25">
      <c r="A22" t="s">
        <v>133</v>
      </c>
      <c r="B22" s="34" t="e">
        <f>'Data Entry Sheet'!$N$104</f>
        <v>#DIV/0!</v>
      </c>
    </row>
    <row r="23" spans="1:2" x14ac:dyDescent="0.25">
      <c r="A23" s="58" t="s">
        <v>134</v>
      </c>
      <c r="B23" s="58">
        <f>'Data Entry Sheet'!$N$105</f>
        <v>0</v>
      </c>
    </row>
    <row r="24" spans="1:2" x14ac:dyDescent="0.25">
      <c r="A24" t="s">
        <v>135</v>
      </c>
      <c r="B24" s="34" t="e">
        <f>'Data Entry Sheet'!$N$106</f>
        <v>#DIV/0!</v>
      </c>
    </row>
    <row r="25" spans="1:2" x14ac:dyDescent="0.25">
      <c r="A25" s="58" t="s">
        <v>136</v>
      </c>
      <c r="B25" s="58">
        <f>'Data Entry Sheet'!$N$107</f>
        <v>0</v>
      </c>
    </row>
    <row r="26" spans="1:2" x14ac:dyDescent="0.25">
      <c r="A26" t="s">
        <v>137</v>
      </c>
      <c r="B26" s="3" t="e">
        <f>'Data Entry Sheet'!$N$108</f>
        <v>#DIV/0!</v>
      </c>
    </row>
    <row r="27" spans="1:2" x14ac:dyDescent="0.25">
      <c r="A27" s="58" t="s">
        <v>138</v>
      </c>
      <c r="B27" s="58">
        <f>'Data Entry Sheet'!$N$109</f>
        <v>0</v>
      </c>
    </row>
    <row r="28" spans="1:2" x14ac:dyDescent="0.25">
      <c r="A28" t="s">
        <v>139</v>
      </c>
      <c r="B28" s="34" t="e">
        <f>'Data Entry Sheet'!$N$110</f>
        <v>#DIV/0!</v>
      </c>
    </row>
    <row r="29" spans="1:2" x14ac:dyDescent="0.25">
      <c r="A29" s="58" t="s">
        <v>140</v>
      </c>
      <c r="B29" s="58">
        <f>'Data Entry Sheet'!$N$111</f>
        <v>0</v>
      </c>
    </row>
    <row r="30" spans="1:2" x14ac:dyDescent="0.25">
      <c r="A30" t="s">
        <v>141</v>
      </c>
      <c r="B30" s="34" t="e">
        <f>'Data Entry Sheet'!$N$112</f>
        <v>#DIV/0!</v>
      </c>
    </row>
    <row r="31" spans="1:2" x14ac:dyDescent="0.25">
      <c r="A31" s="58" t="s">
        <v>142</v>
      </c>
      <c r="B31" s="58">
        <f>'Data Entry Sheet'!$N$113</f>
        <v>0</v>
      </c>
    </row>
    <row r="32" spans="1:2" x14ac:dyDescent="0.25">
      <c r="A32" t="s">
        <v>143</v>
      </c>
      <c r="B32" s="34" t="e">
        <f>'Data Entry Sheet'!$N$114</f>
        <v>#DIV/0!</v>
      </c>
    </row>
    <row r="33" spans="1:2" x14ac:dyDescent="0.25">
      <c r="A33" s="58" t="s">
        <v>111</v>
      </c>
      <c r="B33" s="58">
        <f>'Data Entry Sheet'!$Q$101</f>
        <v>0</v>
      </c>
    </row>
    <row r="34" spans="1:2" x14ac:dyDescent="0.25">
      <c r="A34" t="s">
        <v>112</v>
      </c>
      <c r="B34" s="34" t="e">
        <f>'Data Entry Sheet'!$Q$102</f>
        <v>#DIV/0!</v>
      </c>
    </row>
    <row r="35" spans="1:2" x14ac:dyDescent="0.25">
      <c r="A35" s="58" t="s">
        <v>144</v>
      </c>
      <c r="B35" s="58">
        <f>'Data Entry Sheet'!$R$102</f>
        <v>0</v>
      </c>
    </row>
    <row r="36" spans="1:2" x14ac:dyDescent="0.25">
      <c r="A36" t="s">
        <v>145</v>
      </c>
      <c r="B36" s="34" t="e">
        <f>B35/'Data Entry Sheet'!M101</f>
        <v>#DIV/0!</v>
      </c>
    </row>
    <row r="37" spans="1:2" x14ac:dyDescent="0.25">
      <c r="A37" s="58" t="s">
        <v>146</v>
      </c>
      <c r="B37" s="58">
        <f>'Data Entry Sheet'!$R$101</f>
        <v>0</v>
      </c>
    </row>
    <row r="38" spans="1:2" x14ac:dyDescent="0.25">
      <c r="A38" t="s">
        <v>147</v>
      </c>
      <c r="B38" s="34" t="e">
        <f>B37/'Data Entry Sheet'!M101</f>
        <v>#DIV/0!</v>
      </c>
    </row>
    <row r="39" spans="1:2" x14ac:dyDescent="0.25">
      <c r="A39" s="58" t="s">
        <v>148</v>
      </c>
      <c r="B39" s="58">
        <f>'Data Entry Sheet'!$R$103</f>
        <v>0</v>
      </c>
    </row>
    <row r="40" spans="1:2" x14ac:dyDescent="0.25">
      <c r="A40" t="s">
        <v>149</v>
      </c>
      <c r="B40" s="34" t="e">
        <f>B39/'Data Entry Sheet'!M101</f>
        <v>#DIV/0!</v>
      </c>
    </row>
    <row r="41" spans="1:2" x14ac:dyDescent="0.25">
      <c r="A41" s="58" t="s">
        <v>150</v>
      </c>
      <c r="B41" s="58">
        <f>'Data Entry Sheet'!$R$104</f>
        <v>0</v>
      </c>
    </row>
    <row r="42" spans="1:2" x14ac:dyDescent="0.25">
      <c r="A42" t="s">
        <v>151</v>
      </c>
      <c r="B42" s="34" t="e">
        <f>B41/'Data Entry Sheet'!M101</f>
        <v>#DIV/0!</v>
      </c>
    </row>
    <row r="43" spans="1:2" x14ac:dyDescent="0.25">
      <c r="A43" s="58" t="s">
        <v>153</v>
      </c>
      <c r="B43" s="58">
        <f>'Data Entry Sheet'!$T$101</f>
        <v>0</v>
      </c>
    </row>
    <row r="44" spans="1:2" x14ac:dyDescent="0.25">
      <c r="A44" t="s">
        <v>154</v>
      </c>
      <c r="B44" s="34" t="e">
        <f>'Data Entry Sheet'!$T$102</f>
        <v>#DIV/0!</v>
      </c>
    </row>
    <row r="45" spans="1:2" x14ac:dyDescent="0.25">
      <c r="A45" s="58" t="s">
        <v>164</v>
      </c>
      <c r="B45" s="58">
        <f>'Data Entry Sheet'!$U$101</f>
        <v>0</v>
      </c>
    </row>
    <row r="46" spans="1:2" x14ac:dyDescent="0.25">
      <c r="A46" t="s">
        <v>165</v>
      </c>
      <c r="B46" s="34" t="e">
        <f>'Data Entry Sheet'!$U$102</f>
        <v>#DIV/0!</v>
      </c>
    </row>
    <row r="47" spans="1:2" x14ac:dyDescent="0.25">
      <c r="A47" s="58" t="s">
        <v>114</v>
      </c>
      <c r="B47" s="58">
        <f>'Data Entry Sheet'!$W$101</f>
        <v>0</v>
      </c>
    </row>
    <row r="48" spans="1:2" x14ac:dyDescent="0.25">
      <c r="A48" t="s">
        <v>113</v>
      </c>
      <c r="B48" s="34" t="e">
        <f>B47/'Data Entry Sheet'!V101</f>
        <v>#DIV/0!</v>
      </c>
    </row>
    <row r="49" spans="1:2" x14ac:dyDescent="0.25">
      <c r="A49" s="58" t="s">
        <v>158</v>
      </c>
      <c r="B49" s="58">
        <f>'Data Analysis Sheet'!$H$101</f>
        <v>0</v>
      </c>
    </row>
    <row r="50" spans="1:2" x14ac:dyDescent="0.25">
      <c r="A50" t="s">
        <v>166</v>
      </c>
      <c r="B50" s="34" t="e">
        <f>'Data Analysis Sheet'!$H$102</f>
        <v>#DIV/0!</v>
      </c>
    </row>
    <row r="51" spans="1:2" x14ac:dyDescent="0.25">
      <c r="A51" s="58" t="s">
        <v>159</v>
      </c>
      <c r="B51" s="58">
        <f>'Data Entry Sheet'!$Y$101</f>
        <v>0</v>
      </c>
    </row>
    <row r="52" spans="1:2" x14ac:dyDescent="0.25">
      <c r="A52" t="s">
        <v>160</v>
      </c>
      <c r="B52" s="34" t="e">
        <f>B51/'Data Entry Sheet'!X101</f>
        <v>#DIV/0!</v>
      </c>
    </row>
    <row r="53" spans="1:2" x14ac:dyDescent="0.25">
      <c r="A53" s="58" t="s">
        <v>161</v>
      </c>
      <c r="B53" s="58">
        <f>'Data Entry Sheet'!$AA$101</f>
        <v>0</v>
      </c>
    </row>
    <row r="54" spans="1:2" x14ac:dyDescent="0.25">
      <c r="A54" t="s">
        <v>162</v>
      </c>
      <c r="B54" s="34" t="e">
        <f>'Data Entry Sheet'!$AA$102</f>
        <v>#DIV/0!</v>
      </c>
    </row>
    <row r="55" spans="1:2" x14ac:dyDescent="0.25">
      <c r="A55" s="58" t="s">
        <v>37</v>
      </c>
      <c r="B55" s="58">
        <f>'Data Entry Sheet'!$AB$101</f>
        <v>0</v>
      </c>
    </row>
    <row r="56" spans="1:2" x14ac:dyDescent="0.25">
      <c r="A56" t="s">
        <v>38</v>
      </c>
      <c r="B56" s="34" t="e">
        <f>'Data Entry Sheet'!$AB$102</f>
        <v>#DIV/0!</v>
      </c>
    </row>
    <row r="57" spans="1:2" x14ac:dyDescent="0.25">
      <c r="A57" s="58" t="s">
        <v>293</v>
      </c>
      <c r="B57" s="58">
        <f>'Data Entry Sheet'!$AC$101</f>
        <v>0</v>
      </c>
    </row>
    <row r="58" spans="1:2" x14ac:dyDescent="0.25">
      <c r="A58" t="s">
        <v>294</v>
      </c>
      <c r="B58" s="34" t="e">
        <f>'Data Entry Sheet'!$AC$103</f>
        <v>#DIV/0!</v>
      </c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opLeftCell="A16" zoomScale="120" zoomScaleNormal="120" zoomScalePageLayoutView="120" workbookViewId="0">
      <selection activeCell="B6" sqref="B6"/>
    </sheetView>
  </sheetViews>
  <sheetFormatPr defaultColWidth="8.85546875" defaultRowHeight="15" x14ac:dyDescent="0.25"/>
  <cols>
    <col min="1" max="1" width="116.28515625" customWidth="1"/>
    <col min="2" max="2" width="9.7109375" bestFit="1" customWidth="1"/>
  </cols>
  <sheetData>
    <row r="1" spans="1:2" x14ac:dyDescent="0.25">
      <c r="A1" s="57" t="s">
        <v>171</v>
      </c>
      <c r="B1" s="57" t="s">
        <v>36</v>
      </c>
    </row>
    <row r="2" spans="1:2" x14ac:dyDescent="0.25">
      <c r="A2" s="7" t="s">
        <v>297</v>
      </c>
      <c r="B2" s="38">
        <f>'Data Entry Sheet'!$AD$101</f>
        <v>0</v>
      </c>
    </row>
    <row r="3" spans="1:2" x14ac:dyDescent="0.25">
      <c r="A3" s="58" t="s">
        <v>173</v>
      </c>
      <c r="B3" s="59" t="e">
        <f>'Data Entry Sheet'!$AD$102</f>
        <v>#DIV/0!</v>
      </c>
    </row>
    <row r="4" spans="1:2" x14ac:dyDescent="0.25">
      <c r="A4" t="s">
        <v>50</v>
      </c>
      <c r="B4">
        <f>'Data Entry Sheet'!$AE$101</f>
        <v>0</v>
      </c>
    </row>
    <row r="5" spans="1:2" x14ac:dyDescent="0.25">
      <c r="A5" s="58" t="s">
        <v>49</v>
      </c>
      <c r="B5" s="59" t="e">
        <f>'Data Entry Sheet'!$AE$102</f>
        <v>#DIV/0!</v>
      </c>
    </row>
    <row r="6" spans="1:2" x14ac:dyDescent="0.25">
      <c r="A6" t="s">
        <v>174</v>
      </c>
      <c r="B6" s="33">
        <f>'Data Entry Sheet'!$AF$101</f>
        <v>0</v>
      </c>
    </row>
    <row r="7" spans="1:2" x14ac:dyDescent="0.25">
      <c r="A7" s="58" t="s">
        <v>175</v>
      </c>
      <c r="B7" s="59" t="e">
        <f>'Data Entry Sheet'!$AF$102</f>
        <v>#DIV/0!</v>
      </c>
    </row>
    <row r="8" spans="1:2" x14ac:dyDescent="0.25">
      <c r="A8" t="s">
        <v>176</v>
      </c>
      <c r="B8" s="33">
        <f>'Data Entry Sheet'!$AF$103</f>
        <v>0</v>
      </c>
    </row>
    <row r="9" spans="1:2" x14ac:dyDescent="0.25">
      <c r="A9" s="58" t="s">
        <v>177</v>
      </c>
      <c r="B9" s="59" t="e">
        <f>'Data Entry Sheet'!$AF$104</f>
        <v>#DIV/0!</v>
      </c>
    </row>
    <row r="10" spans="1:2" x14ac:dyDescent="0.25">
      <c r="A10" t="s">
        <v>183</v>
      </c>
      <c r="B10" s="33">
        <f>'Data Entry Sheet'!$AG$101</f>
        <v>0</v>
      </c>
    </row>
    <row r="11" spans="1:2" x14ac:dyDescent="0.25">
      <c r="A11" s="58" t="s">
        <v>184</v>
      </c>
      <c r="B11" s="59" t="e">
        <f>'Data Entry Sheet'!$AG$102</f>
        <v>#DIV/0!</v>
      </c>
    </row>
    <row r="12" spans="1:2" x14ac:dyDescent="0.25">
      <c r="A12" t="s">
        <v>185</v>
      </c>
      <c r="B12" s="33">
        <f>'Data Analysis Sheet'!$T$101</f>
        <v>0</v>
      </c>
    </row>
    <row r="13" spans="1:2" x14ac:dyDescent="0.25">
      <c r="A13" s="58" t="s">
        <v>186</v>
      </c>
      <c r="B13" s="59" t="e">
        <f>'Data Analysis Sheet'!$T$102</f>
        <v>#DIV/0!</v>
      </c>
    </row>
    <row r="14" spans="1:2" x14ac:dyDescent="0.25">
      <c r="A14" t="s">
        <v>187</v>
      </c>
      <c r="B14" s="33">
        <f>'Data Entry Sheet'!$AH$101</f>
        <v>0</v>
      </c>
    </row>
    <row r="15" spans="1:2" x14ac:dyDescent="0.25">
      <c r="A15" s="58" t="s">
        <v>188</v>
      </c>
      <c r="B15" s="59" t="e">
        <f>'Data Entry Sheet'!$AH$102</f>
        <v>#DIV/0!</v>
      </c>
    </row>
    <row r="16" spans="1:2" x14ac:dyDescent="0.25">
      <c r="A16" t="s">
        <v>189</v>
      </c>
      <c r="B16" s="33">
        <f>'Data Entry Sheet'!$AH$103</f>
        <v>0</v>
      </c>
    </row>
    <row r="17" spans="1:2" x14ac:dyDescent="0.25">
      <c r="A17" s="58" t="s">
        <v>190</v>
      </c>
      <c r="B17" s="62" t="e">
        <f>'Data Entry Sheet'!$AH$104</f>
        <v>#DIV/0!</v>
      </c>
    </row>
    <row r="18" spans="1:2" x14ac:dyDescent="0.25">
      <c r="A18" t="s">
        <v>191</v>
      </c>
      <c r="B18" s="33">
        <f>'Data Entry Sheet'!$AI$101</f>
        <v>0</v>
      </c>
    </row>
    <row r="19" spans="1:2" x14ac:dyDescent="0.25">
      <c r="A19" s="58" t="s">
        <v>192</v>
      </c>
      <c r="B19" s="59" t="e">
        <f>'Data Entry Sheet'!$AI$102</f>
        <v>#DIV/0!</v>
      </c>
    </row>
    <row r="20" spans="1:2" x14ac:dyDescent="0.25">
      <c r="A20" t="s">
        <v>193</v>
      </c>
      <c r="B20" s="33">
        <f>'Data Analysis Sheet'!$U$101</f>
        <v>0</v>
      </c>
    </row>
    <row r="21" spans="1:2" x14ac:dyDescent="0.25">
      <c r="A21" s="58" t="s">
        <v>194</v>
      </c>
      <c r="B21" s="59" t="e">
        <f>'Data Analysis Sheet'!$U$102</f>
        <v>#DIV/0!</v>
      </c>
    </row>
    <row r="22" spans="1:2" x14ac:dyDescent="0.25">
      <c r="A22" t="s">
        <v>299</v>
      </c>
      <c r="B22" s="33">
        <f>'Data Analysis Sheet'!$V$101</f>
        <v>0</v>
      </c>
    </row>
    <row r="23" spans="1:2" x14ac:dyDescent="0.25">
      <c r="A23" s="58" t="s">
        <v>300</v>
      </c>
      <c r="B23" s="62" t="e">
        <f>'Data Analysis Sheet'!$V$102</f>
        <v>#DIV/0!</v>
      </c>
    </row>
    <row r="24" spans="1:2" x14ac:dyDescent="0.25">
      <c r="A24" t="s">
        <v>263</v>
      </c>
      <c r="B24" s="33">
        <f>'Data Analysis Sheet'!$W$101</f>
        <v>0</v>
      </c>
    </row>
    <row r="25" spans="1:2" x14ac:dyDescent="0.25">
      <c r="A25" s="58" t="s">
        <v>262</v>
      </c>
      <c r="B25" s="62" t="e">
        <f>'Data Analysis Sheet'!$W$102</f>
        <v>#DIV/0!</v>
      </c>
    </row>
    <row r="26" spans="1:2" x14ac:dyDescent="0.25">
      <c r="A26" t="s">
        <v>195</v>
      </c>
      <c r="B26" s="33">
        <f>'Data Analysis Sheet'!$X$101</f>
        <v>0</v>
      </c>
    </row>
    <row r="27" spans="1:2" x14ac:dyDescent="0.25">
      <c r="A27" s="58" t="s">
        <v>196</v>
      </c>
      <c r="B27" s="59" t="e">
        <f>'Data Analysis Sheet'!$X$102</f>
        <v>#DIV/0!</v>
      </c>
    </row>
    <row r="28" spans="1:2" x14ac:dyDescent="0.25">
      <c r="A28" t="s">
        <v>198</v>
      </c>
      <c r="B28" s="33">
        <f>'Data Analysis Sheet'!$Y$101</f>
        <v>0</v>
      </c>
    </row>
    <row r="29" spans="1:2" x14ac:dyDescent="0.25">
      <c r="A29" s="58" t="s">
        <v>197</v>
      </c>
      <c r="B29" s="59" t="e">
        <f>'Data Analysis Sheet'!$Y$102</f>
        <v>#DIV/0!</v>
      </c>
    </row>
    <row r="30" spans="1:2" x14ac:dyDescent="0.25">
      <c r="B30" s="33"/>
    </row>
    <row r="31" spans="1:2" x14ac:dyDescent="0.25">
      <c r="A31" s="58"/>
      <c r="B31" s="59"/>
    </row>
    <row r="32" spans="1:2" x14ac:dyDescent="0.25">
      <c r="B32" s="33"/>
    </row>
    <row r="33" spans="1:2" x14ac:dyDescent="0.25">
      <c r="A33" s="58"/>
      <c r="B33" s="59"/>
    </row>
    <row r="34" spans="1:2" x14ac:dyDescent="0.25">
      <c r="B34" s="33"/>
    </row>
    <row r="35" spans="1:2" x14ac:dyDescent="0.25">
      <c r="A35" s="58"/>
      <c r="B35" s="59"/>
    </row>
    <row r="36" spans="1:2" x14ac:dyDescent="0.25">
      <c r="B36" s="33"/>
    </row>
    <row r="37" spans="1:2" x14ac:dyDescent="0.25">
      <c r="A37" s="58"/>
      <c r="B37" s="59"/>
    </row>
    <row r="38" spans="1:2" x14ac:dyDescent="0.25">
      <c r="B38" s="33"/>
    </row>
    <row r="39" spans="1:2" x14ac:dyDescent="0.25">
      <c r="A39" s="58"/>
      <c r="B39" s="59"/>
    </row>
    <row r="40" spans="1:2" x14ac:dyDescent="0.25">
      <c r="B40" s="33"/>
    </row>
    <row r="41" spans="1:2" x14ac:dyDescent="0.25">
      <c r="A41" s="58"/>
      <c r="B41" s="59"/>
    </row>
    <row r="42" spans="1:2" x14ac:dyDescent="0.25">
      <c r="B42" s="33"/>
    </row>
    <row r="43" spans="1:2" x14ac:dyDescent="0.25">
      <c r="A43" s="58"/>
      <c r="B43" s="59"/>
    </row>
    <row r="44" spans="1:2" x14ac:dyDescent="0.25">
      <c r="B44" s="33"/>
    </row>
    <row r="45" spans="1:2" x14ac:dyDescent="0.25">
      <c r="A45" s="58"/>
      <c r="B45" s="59"/>
    </row>
    <row r="46" spans="1:2" x14ac:dyDescent="0.25">
      <c r="B46" s="33"/>
    </row>
    <row r="47" spans="1:2" x14ac:dyDescent="0.25">
      <c r="A47" s="58"/>
      <c r="B47" s="59"/>
    </row>
    <row r="48" spans="1:2" x14ac:dyDescent="0.25">
      <c r="B48" s="33"/>
    </row>
    <row r="49" spans="1:2" x14ac:dyDescent="0.25">
      <c r="A49" s="58"/>
      <c r="B49" s="59"/>
    </row>
    <row r="50" spans="1:2" x14ac:dyDescent="0.25">
      <c r="B50" s="34"/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31" zoomScale="120" zoomScaleNormal="120" zoomScalePageLayoutView="120" workbookViewId="0">
      <selection activeCell="B4" sqref="B4"/>
    </sheetView>
  </sheetViews>
  <sheetFormatPr defaultColWidth="8.85546875" defaultRowHeight="15" x14ac:dyDescent="0.25"/>
  <cols>
    <col min="1" max="1" width="102" customWidth="1"/>
    <col min="2" max="2" width="9.7109375" bestFit="1" customWidth="1"/>
  </cols>
  <sheetData>
    <row r="1" spans="1:2" x14ac:dyDescent="0.25">
      <c r="A1" s="57" t="s">
        <v>172</v>
      </c>
      <c r="B1" s="57" t="s">
        <v>36</v>
      </c>
    </row>
    <row r="2" spans="1:2" x14ac:dyDescent="0.25">
      <c r="A2" s="7" t="s">
        <v>211</v>
      </c>
      <c r="B2" s="38">
        <f>'Data Entry Sheet'!$AR$101</f>
        <v>0</v>
      </c>
    </row>
    <row r="3" spans="1:2" x14ac:dyDescent="0.25">
      <c r="A3" s="58" t="s">
        <v>212</v>
      </c>
      <c r="B3" s="59" t="e">
        <f>'Data Entry Sheet'!$AR$102</f>
        <v>#DIV/0!</v>
      </c>
    </row>
    <row r="4" spans="1:2" x14ac:dyDescent="0.25">
      <c r="A4" t="s">
        <v>47</v>
      </c>
      <c r="B4">
        <f>'Data Entry Sheet'!$AS$104</f>
        <v>0</v>
      </c>
    </row>
    <row r="5" spans="1:2" x14ac:dyDescent="0.25">
      <c r="A5" s="58" t="s">
        <v>48</v>
      </c>
      <c r="B5" s="59" t="e">
        <f>'Data Entry Sheet'!$AS$105</f>
        <v>#DIV/0!</v>
      </c>
    </row>
    <row r="6" spans="1:2" x14ac:dyDescent="0.25">
      <c r="A6" t="s">
        <v>209</v>
      </c>
      <c r="B6" s="33">
        <f>'Data Entry Sheet'!$AT$102</f>
        <v>0</v>
      </c>
    </row>
    <row r="7" spans="1:2" x14ac:dyDescent="0.25">
      <c r="A7" s="58" t="s">
        <v>210</v>
      </c>
      <c r="B7" s="59" t="e">
        <f>'Data Entry Sheet'!$AT$103</f>
        <v>#DIV/0!</v>
      </c>
    </row>
    <row r="8" spans="1:2" x14ac:dyDescent="0.25">
      <c r="A8" t="s">
        <v>213</v>
      </c>
      <c r="B8" s="33">
        <f>'Data Entry Sheet'!$AU$102</f>
        <v>0</v>
      </c>
    </row>
    <row r="9" spans="1:2" x14ac:dyDescent="0.25">
      <c r="A9" s="58" t="s">
        <v>214</v>
      </c>
      <c r="B9" s="59" t="e">
        <f>'Data Entry Sheet'!$AU$103</f>
        <v>#DIV/0!</v>
      </c>
    </row>
    <row r="10" spans="1:2" x14ac:dyDescent="0.25">
      <c r="A10" t="s">
        <v>215</v>
      </c>
      <c r="B10" s="33">
        <f>'Data Entry Sheet'!$AV$102</f>
        <v>0</v>
      </c>
    </row>
    <row r="11" spans="1:2" x14ac:dyDescent="0.25">
      <c r="A11" s="58" t="s">
        <v>216</v>
      </c>
      <c r="B11" s="59" t="e">
        <f>'Data Entry Sheet'!$AV$103</f>
        <v>#DIV/0!</v>
      </c>
    </row>
    <row r="12" spans="1:2" x14ac:dyDescent="0.25">
      <c r="A12" t="s">
        <v>228</v>
      </c>
      <c r="B12" s="33">
        <f>'Data Analysis Sheet'!$AK$102</f>
        <v>0</v>
      </c>
    </row>
    <row r="13" spans="1:2" x14ac:dyDescent="0.25">
      <c r="A13" s="58" t="s">
        <v>229</v>
      </c>
      <c r="B13" s="59" t="e">
        <f>'Data Analysis Sheet'!$AK$103</f>
        <v>#DIV/0!</v>
      </c>
    </row>
    <row r="14" spans="1:2" x14ac:dyDescent="0.25">
      <c r="A14" t="s">
        <v>230</v>
      </c>
      <c r="B14" s="33">
        <f>'Data Analysis Sheet'!$AL$102</f>
        <v>0</v>
      </c>
    </row>
    <row r="15" spans="1:2" x14ac:dyDescent="0.25">
      <c r="A15" s="58" t="s">
        <v>231</v>
      </c>
      <c r="B15" s="59" t="e">
        <f>'Data Analysis Sheet'!$AL$103</f>
        <v>#DIV/0!</v>
      </c>
    </row>
    <row r="16" spans="1:2" x14ac:dyDescent="0.25">
      <c r="A16" t="s">
        <v>232</v>
      </c>
      <c r="B16" s="33">
        <f>'Data Analysis Sheet'!$AM$101</f>
        <v>0</v>
      </c>
    </row>
    <row r="17" spans="1:2" x14ac:dyDescent="0.25">
      <c r="A17" s="58" t="s">
        <v>233</v>
      </c>
      <c r="B17" s="59" t="e">
        <f>'Data Analysis Sheet'!$AM$102</f>
        <v>#DIV/0!</v>
      </c>
    </row>
    <row r="18" spans="1:2" x14ac:dyDescent="0.25">
      <c r="A18" t="s">
        <v>243</v>
      </c>
      <c r="B18" s="33">
        <f>'Data Entry Sheet'!$AW$102</f>
        <v>0</v>
      </c>
    </row>
    <row r="19" spans="1:2" x14ac:dyDescent="0.25">
      <c r="A19" s="58" t="s">
        <v>244</v>
      </c>
      <c r="B19" s="59" t="e">
        <f>'Data Entry Sheet'!$AW$103</f>
        <v>#DIV/0!</v>
      </c>
    </row>
    <row r="20" spans="1:2" x14ac:dyDescent="0.25">
      <c r="A20" t="s">
        <v>279</v>
      </c>
      <c r="B20" s="33">
        <f>'Data Analysis Sheet'!$AN$101</f>
        <v>0</v>
      </c>
    </row>
    <row r="21" spans="1:2" x14ac:dyDescent="0.25">
      <c r="A21" s="58" t="s">
        <v>280</v>
      </c>
      <c r="B21" s="59" t="e">
        <f>'Data Analysis Sheet'!$AN$102</f>
        <v>#DIV/0!</v>
      </c>
    </row>
    <row r="22" spans="1:2" x14ac:dyDescent="0.25">
      <c r="A22" t="s">
        <v>302</v>
      </c>
      <c r="B22" s="33">
        <f>'Data Analysis Sheet'!$AJ$101</f>
        <v>0</v>
      </c>
    </row>
    <row r="23" spans="1:2" x14ac:dyDescent="0.25">
      <c r="A23" s="58" t="s">
        <v>303</v>
      </c>
      <c r="B23" s="62" t="e">
        <f>'Data Analysis Sheet'!$AJ$102</f>
        <v>#DIV/0!</v>
      </c>
    </row>
    <row r="24" spans="1:2" x14ac:dyDescent="0.25">
      <c r="A24" t="s">
        <v>281</v>
      </c>
      <c r="B24" s="33">
        <f>'Data Analysis Sheet'!$AO$101</f>
        <v>0</v>
      </c>
    </row>
    <row r="25" spans="1:2" x14ac:dyDescent="0.25">
      <c r="A25" s="58" t="s">
        <v>282</v>
      </c>
      <c r="B25" s="62" t="e">
        <f>'Data Analysis Sheet'!$AO$102</f>
        <v>#DIV/0!</v>
      </c>
    </row>
    <row r="26" spans="1:2" x14ac:dyDescent="0.25">
      <c r="A26" t="s">
        <v>283</v>
      </c>
      <c r="B26" s="33">
        <f>'Data Analysis Sheet'!$AP$101</f>
        <v>0</v>
      </c>
    </row>
    <row r="27" spans="1:2" x14ac:dyDescent="0.25">
      <c r="A27" s="58" t="s">
        <v>284</v>
      </c>
      <c r="B27" s="59" t="e">
        <f>'Data Analysis Sheet'!$AP$102</f>
        <v>#DIV/0!</v>
      </c>
    </row>
    <row r="28" spans="1:2" x14ac:dyDescent="0.25">
      <c r="A28" t="s">
        <v>285</v>
      </c>
      <c r="B28" s="33">
        <f>'Data Entry Sheet'!$BA$102</f>
        <v>0</v>
      </c>
    </row>
    <row r="29" spans="1:2" x14ac:dyDescent="0.25">
      <c r="A29" s="58" t="s">
        <v>286</v>
      </c>
      <c r="B29" s="59" t="e">
        <f>'Data Entry Sheet'!$BA$103</f>
        <v>#DIV/0!</v>
      </c>
    </row>
    <row r="30" spans="1:2" x14ac:dyDescent="0.25">
      <c r="A30" t="s">
        <v>277</v>
      </c>
      <c r="B30" s="33">
        <f>'Data Analysis Sheet'!$AQ$101</f>
        <v>0</v>
      </c>
    </row>
    <row r="31" spans="1:2" x14ac:dyDescent="0.25">
      <c r="A31" s="58" t="s">
        <v>278</v>
      </c>
      <c r="B31" s="33" t="e">
        <f>'Data Analysis Sheet'!$AQ$102</f>
        <v>#DIV/0!</v>
      </c>
    </row>
    <row r="32" spans="1:2" x14ac:dyDescent="0.25">
      <c r="A32" t="s">
        <v>116</v>
      </c>
      <c r="B32" s="33">
        <f>'Data Entry Sheet'!$BB$101</f>
        <v>0</v>
      </c>
    </row>
    <row r="33" spans="1:2" x14ac:dyDescent="0.25">
      <c r="A33" s="58" t="s">
        <v>117</v>
      </c>
      <c r="B33" s="59" t="e">
        <f>'Data Entry Sheet'!$BB$102</f>
        <v>#DIV/0!</v>
      </c>
    </row>
    <row r="34" spans="1:2" x14ac:dyDescent="0.25">
      <c r="A34" t="s">
        <v>118</v>
      </c>
      <c r="B34" s="33">
        <f>'Data Analysis Sheet'!$AR$101</f>
        <v>0</v>
      </c>
    </row>
    <row r="35" spans="1:2" x14ac:dyDescent="0.25">
      <c r="A35" s="58" t="s">
        <v>119</v>
      </c>
      <c r="B35" s="59" t="e">
        <f>'Data Analysis Sheet'!$AR$102</f>
        <v>#DIV/0!</v>
      </c>
    </row>
    <row r="36" spans="1:2" x14ac:dyDescent="0.25">
      <c r="A36" t="s">
        <v>237</v>
      </c>
      <c r="B36" s="33">
        <f>'Data Entry Sheet'!$BC$102</f>
        <v>0</v>
      </c>
    </row>
    <row r="37" spans="1:2" x14ac:dyDescent="0.25">
      <c r="A37" s="58" t="s">
        <v>238</v>
      </c>
      <c r="B37" s="59" t="e">
        <f>'Data Entry Sheet'!$BC$103</f>
        <v>#DIV/0!</v>
      </c>
    </row>
    <row r="38" spans="1:2" x14ac:dyDescent="0.25">
      <c r="A38" t="s">
        <v>239</v>
      </c>
      <c r="B38" s="33">
        <f>'Data Entry Sheet'!$BD$102</f>
        <v>0</v>
      </c>
    </row>
    <row r="39" spans="1:2" x14ac:dyDescent="0.25">
      <c r="A39" s="58" t="s">
        <v>240</v>
      </c>
      <c r="B39" s="59" t="e">
        <f>'Data Entry Sheet'!$BD$103</f>
        <v>#DIV/0!</v>
      </c>
    </row>
    <row r="40" spans="1:2" x14ac:dyDescent="0.25">
      <c r="A40" t="s">
        <v>241</v>
      </c>
      <c r="B40" s="33">
        <f>'Data Entry Sheet'!$BE$102</f>
        <v>0</v>
      </c>
    </row>
    <row r="41" spans="1:2" x14ac:dyDescent="0.25">
      <c r="A41" s="58" t="s">
        <v>242</v>
      </c>
      <c r="B41" s="59" t="e">
        <f>'Data Entry Sheet'!$BE$103</f>
        <v>#DIV/0!</v>
      </c>
    </row>
    <row r="42" spans="1:2" x14ac:dyDescent="0.25">
      <c r="A42" t="s">
        <v>287</v>
      </c>
      <c r="B42" s="90">
        <f>'Data Analysis Sheet'!$AS$101</f>
        <v>0</v>
      </c>
    </row>
    <row r="43" spans="1:2" x14ac:dyDescent="0.25">
      <c r="A43" s="58" t="s">
        <v>288</v>
      </c>
      <c r="B43" s="59" t="e">
        <f>'Data Analysis Sheet'!$AS$102</f>
        <v>#DIV/0!</v>
      </c>
    </row>
    <row r="44" spans="1:2" x14ac:dyDescent="0.25">
      <c r="A44" t="s">
        <v>289</v>
      </c>
      <c r="B44" s="33">
        <f>'Data Analysis Sheet'!$AT$101</f>
        <v>0</v>
      </c>
    </row>
    <row r="45" spans="1:2" x14ac:dyDescent="0.25">
      <c r="A45" s="58" t="s">
        <v>290</v>
      </c>
      <c r="B45" s="59" t="e">
        <f>'Data Analysis Sheet'!$AT$102</f>
        <v>#DIV/0!</v>
      </c>
    </row>
    <row r="46" spans="1:2" x14ac:dyDescent="0.25">
      <c r="A46" t="s">
        <v>248</v>
      </c>
      <c r="B46" s="33">
        <f>'Data Analysis Sheet'!$AU$101</f>
        <v>0</v>
      </c>
    </row>
    <row r="47" spans="1:2" x14ac:dyDescent="0.25">
      <c r="A47" s="58" t="s">
        <v>249</v>
      </c>
      <c r="B47" s="59" t="e">
        <f>'Data Analysis Sheet'!$AU$102</f>
        <v>#DIV/0!</v>
      </c>
    </row>
    <row r="48" spans="1:2" x14ac:dyDescent="0.25">
      <c r="A48" s="7" t="s">
        <v>250</v>
      </c>
      <c r="B48" s="38">
        <f>'Data Analysis Sheet'!$AV$101</f>
        <v>0</v>
      </c>
    </row>
    <row r="49" spans="1:2" x14ac:dyDescent="0.25">
      <c r="A49" s="58" t="s">
        <v>251</v>
      </c>
      <c r="B49" s="59" t="e">
        <f>'Data Analysis Sheet'!$AV$102</f>
        <v>#DIV/0!</v>
      </c>
    </row>
    <row r="50" spans="1:2" x14ac:dyDescent="0.25">
      <c r="A50" s="7" t="s">
        <v>252</v>
      </c>
      <c r="B50" s="33">
        <f>'Data Entry Sheet'!$BI$101</f>
        <v>0</v>
      </c>
    </row>
    <row r="51" spans="1:2" x14ac:dyDescent="0.25">
      <c r="A51" s="58" t="s">
        <v>253</v>
      </c>
      <c r="B51" s="59" t="e">
        <f>'Data Entry Sheet'!$BI$102</f>
        <v>#DIV/0!</v>
      </c>
    </row>
    <row r="52" spans="1:2" x14ac:dyDescent="0.25">
      <c r="B52" s="34"/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activeCell="I6" sqref="I6"/>
    </sheetView>
  </sheetViews>
  <sheetFormatPr defaultColWidth="8.85546875" defaultRowHeight="15" x14ac:dyDescent="0.25"/>
  <cols>
    <col min="1" max="1" width="11.85546875" customWidth="1"/>
    <col min="2" max="2" width="18.28515625" customWidth="1"/>
    <col min="3" max="3" width="17.140625" customWidth="1"/>
    <col min="4" max="4" width="20.7109375" customWidth="1"/>
    <col min="5" max="5" width="10.7109375" customWidth="1"/>
    <col min="6" max="6" width="15.42578125" customWidth="1"/>
    <col min="7" max="7" width="11.28515625" customWidth="1"/>
    <col min="12" max="12" width="18" customWidth="1"/>
    <col min="13" max="13" width="18.7109375" customWidth="1"/>
    <col min="14" max="14" width="18.42578125" bestFit="1" customWidth="1"/>
    <col min="15" max="15" width="17.42578125" customWidth="1"/>
    <col min="16" max="16" width="22" customWidth="1"/>
  </cols>
  <sheetData>
    <row r="1" spans="1:16" ht="57" customHeight="1" x14ac:dyDescent="0.25">
      <c r="A1" s="46" t="s">
        <v>2</v>
      </c>
      <c r="B1" s="46" t="s">
        <v>18</v>
      </c>
      <c r="C1" s="99" t="s">
        <v>19</v>
      </c>
      <c r="D1" s="99" t="s">
        <v>20</v>
      </c>
      <c r="E1" s="100" t="s">
        <v>254</v>
      </c>
      <c r="F1" s="100" t="s">
        <v>255</v>
      </c>
      <c r="G1" s="100" t="s">
        <v>256</v>
      </c>
    </row>
    <row r="2" spans="1:16" x14ac:dyDescent="0.25">
      <c r="A2" s="85" t="s">
        <v>25</v>
      </c>
      <c r="B2" s="86">
        <f>'Data Entry Sheet'!$E$101</f>
        <v>0</v>
      </c>
      <c r="C2" s="91" t="s">
        <v>27</v>
      </c>
      <c r="D2" s="91" t="s">
        <v>27</v>
      </c>
      <c r="E2" s="95" t="e">
        <f>'Data Analysis Sheet'!$A$101</f>
        <v>#DIV/0!</v>
      </c>
      <c r="F2" s="91" t="s">
        <v>27</v>
      </c>
      <c r="G2" s="91" t="s">
        <v>27</v>
      </c>
    </row>
    <row r="3" spans="1:16" x14ac:dyDescent="0.25">
      <c r="A3" s="87" t="s">
        <v>17</v>
      </c>
      <c r="B3" s="88">
        <f>'Data Entry Sheet'!$E$103</f>
        <v>0</v>
      </c>
      <c r="C3" s="92" t="s">
        <v>27</v>
      </c>
      <c r="D3" s="92" t="s">
        <v>27</v>
      </c>
      <c r="E3" s="96" t="e">
        <f>'Data Analysis Sheet'!$B$101</f>
        <v>#DIV/0!</v>
      </c>
      <c r="F3" s="92" t="s">
        <v>27</v>
      </c>
      <c r="G3" s="92" t="s">
        <v>27</v>
      </c>
    </row>
    <row r="4" spans="1:16" x14ac:dyDescent="0.25">
      <c r="A4" s="89" t="s">
        <v>21</v>
      </c>
      <c r="B4" s="89">
        <f>'Data Entry Sheet'!$A$101</f>
        <v>0</v>
      </c>
      <c r="C4" s="93" t="e">
        <f>'Data Entry Sheet'!$D$101</f>
        <v>#NUM!</v>
      </c>
      <c r="D4" s="94" t="s">
        <v>27</v>
      </c>
      <c r="E4" s="94" t="e">
        <f>'Data Entry Sheet'!$C$101</f>
        <v>#DIV/0!</v>
      </c>
      <c r="F4" s="97" t="e">
        <f>'Data Entry Sheet'!$V$103</f>
        <v>#NUM!</v>
      </c>
      <c r="G4" s="98">
        <f>'Data Analysis Sheet'!$C$101</f>
        <v>0</v>
      </c>
    </row>
    <row r="9" spans="1:16" x14ac:dyDescent="0.25">
      <c r="B9" t="s">
        <v>22</v>
      </c>
      <c r="C9" t="s">
        <v>205</v>
      </c>
      <c r="D9" t="s">
        <v>207</v>
      </c>
      <c r="E9" t="s">
        <v>208</v>
      </c>
      <c r="M9" t="s">
        <v>22</v>
      </c>
      <c r="N9" t="s">
        <v>205</v>
      </c>
      <c r="O9" t="s">
        <v>207</v>
      </c>
      <c r="P9" t="s">
        <v>208</v>
      </c>
    </row>
    <row r="10" spans="1:16" x14ac:dyDescent="0.25">
      <c r="A10" t="s">
        <v>206</v>
      </c>
      <c r="B10" s="36" t="e">
        <f>'Data Analysis Sheet'!$I$102</f>
        <v>#DIV/0!</v>
      </c>
      <c r="C10" s="36" t="e">
        <f>'Data Analysis Sheet'!$D$102</f>
        <v>#DIV/0!</v>
      </c>
      <c r="D10" s="36" t="e">
        <f>'Data Analysis Sheet'!$F$102</f>
        <v>#DIV/0!</v>
      </c>
      <c r="E10" s="36" t="e">
        <f>'Data Analysis Sheet'!$P$102</f>
        <v>#DIV/0!</v>
      </c>
      <c r="F10" s="36"/>
      <c r="L10" t="s">
        <v>257</v>
      </c>
      <c r="M10" s="36" t="e">
        <f>'Data Analysis Sheet'!$R$102</f>
        <v>#DIV/0!</v>
      </c>
      <c r="N10" s="36" t="e">
        <f>'Data Analysis Sheet'!$E$102</f>
        <v>#DIV/0!</v>
      </c>
      <c r="O10" s="36" t="e">
        <f>'Data Analysis Sheet'!$G$102</f>
        <v>#DIV/0!</v>
      </c>
      <c r="P10" s="36" t="e">
        <f>'Data Analysis Sheet'!$Q$102</f>
        <v>#DIV/0!</v>
      </c>
    </row>
    <row r="11" spans="1:16" x14ac:dyDescent="0.25">
      <c r="L11" t="s">
        <v>258</v>
      </c>
      <c r="M11" s="36" t="e">
        <f t="shared" ref="M11:P11" si="0">B10</f>
        <v>#DIV/0!</v>
      </c>
      <c r="N11" s="36" t="e">
        <f t="shared" si="0"/>
        <v>#DIV/0!</v>
      </c>
      <c r="O11" s="36" t="e">
        <f t="shared" si="0"/>
        <v>#DIV/0!</v>
      </c>
      <c r="P11" s="36" t="e">
        <f t="shared" si="0"/>
        <v>#DIV/0!</v>
      </c>
    </row>
    <row r="34" spans="1:14" x14ac:dyDescent="0.25">
      <c r="A34" t="s">
        <v>258</v>
      </c>
    </row>
    <row r="35" spans="1:14" x14ac:dyDescent="0.25">
      <c r="A35" t="s">
        <v>199</v>
      </c>
      <c r="B35" t="s">
        <v>29</v>
      </c>
      <c r="C35" t="s">
        <v>40</v>
      </c>
      <c r="D35" t="s">
        <v>41</v>
      </c>
      <c r="L35" t="s">
        <v>29</v>
      </c>
      <c r="M35" t="s">
        <v>40</v>
      </c>
      <c r="N35" t="s">
        <v>260</v>
      </c>
    </row>
    <row r="36" spans="1:14" x14ac:dyDescent="0.25">
      <c r="A36" t="s">
        <v>23</v>
      </c>
      <c r="B36">
        <f>'Data Entry Sheet'!$AF$103</f>
        <v>0</v>
      </c>
      <c r="C36">
        <f>'Data Entry Sheet'!$AH$103</f>
        <v>0</v>
      </c>
      <c r="D36">
        <f>'Data Analysis Sheet'!$V$101</f>
        <v>0</v>
      </c>
      <c r="J36" t="s">
        <v>42</v>
      </c>
      <c r="K36" t="s">
        <v>43</v>
      </c>
      <c r="L36" s="36" t="e">
        <f>$B$47</f>
        <v>#DIV/0!</v>
      </c>
      <c r="M36" s="36" t="e">
        <f>$C$47</f>
        <v>#DIV/0!</v>
      </c>
      <c r="N36" s="36" t="e">
        <f>$D$47</f>
        <v>#DIV/0!</v>
      </c>
    </row>
    <row r="37" spans="1:14" x14ac:dyDescent="0.25">
      <c r="A37" t="s">
        <v>201</v>
      </c>
      <c r="B37" s="36" t="e">
        <f>'Data Entry Sheet'!$AF$104</f>
        <v>#DIV/0!</v>
      </c>
      <c r="C37" s="36" t="e">
        <f>'Data Entry Sheet'!$AH$104</f>
        <v>#DIV/0!</v>
      </c>
      <c r="D37" s="36" t="e">
        <f>'Data Analysis Sheet'!$V$102</f>
        <v>#DIV/0!</v>
      </c>
      <c r="K37" s="18" t="s">
        <v>204</v>
      </c>
      <c r="L37" s="36" t="e">
        <f>$B$52</f>
        <v>#DIV/0!</v>
      </c>
      <c r="M37" s="36" t="e">
        <f>$C$52</f>
        <v>#DIV/0!</v>
      </c>
      <c r="N37" s="36" t="e">
        <f>$D$52</f>
        <v>#DIV/0!</v>
      </c>
    </row>
    <row r="38" spans="1:14" x14ac:dyDescent="0.25">
      <c r="B38" s="36"/>
      <c r="C38" s="36"/>
      <c r="D38" s="36"/>
      <c r="J38" t="s">
        <v>58</v>
      </c>
      <c r="K38" t="s">
        <v>43</v>
      </c>
      <c r="L38" s="36" t="e">
        <f>$B$37</f>
        <v>#DIV/0!</v>
      </c>
      <c r="M38" s="36" t="e">
        <f>$C$37</f>
        <v>#DIV/0!</v>
      </c>
      <c r="N38" s="36" t="e">
        <f>$D$37</f>
        <v>#DIV/0!</v>
      </c>
    </row>
    <row r="39" spans="1:14" x14ac:dyDescent="0.25">
      <c r="A39" t="s">
        <v>258</v>
      </c>
      <c r="B39" s="36"/>
      <c r="C39" s="36"/>
      <c r="D39" s="36"/>
      <c r="K39" t="s">
        <v>44</v>
      </c>
      <c r="L39" s="36" t="e">
        <f>$B$42</f>
        <v>#DIV/0!</v>
      </c>
      <c r="M39" s="36" t="e">
        <f>$C$42</f>
        <v>#DIV/0!</v>
      </c>
      <c r="N39" s="36" t="e">
        <f>$D$42</f>
        <v>#DIV/0!</v>
      </c>
    </row>
    <row r="40" spans="1:14" x14ac:dyDescent="0.25">
      <c r="A40" t="s">
        <v>199</v>
      </c>
      <c r="B40" t="s">
        <v>29</v>
      </c>
      <c r="C40" t="s">
        <v>40</v>
      </c>
      <c r="D40" t="s">
        <v>41</v>
      </c>
      <c r="L40" s="36"/>
      <c r="M40" s="36"/>
      <c r="N40" s="36"/>
    </row>
    <row r="41" spans="1:14" x14ac:dyDescent="0.25">
      <c r="A41" t="s">
        <v>23</v>
      </c>
      <c r="B41" s="33">
        <f>'Data Analysis Sheet'!$T$101</f>
        <v>0</v>
      </c>
      <c r="C41" s="33">
        <f>'Data Analysis Sheet'!$U$101</f>
        <v>0</v>
      </c>
      <c r="D41" s="33">
        <f>'Data Analysis Sheet'!$W$101</f>
        <v>0</v>
      </c>
    </row>
    <row r="42" spans="1:14" x14ac:dyDescent="0.25">
      <c r="A42" s="18" t="s">
        <v>204</v>
      </c>
      <c r="B42" s="36" t="e">
        <f>'Data Analysis Sheet'!$T$102</f>
        <v>#DIV/0!</v>
      </c>
      <c r="C42" s="36" t="e">
        <f>'Data Analysis Sheet'!$U$102</f>
        <v>#DIV/0!</v>
      </c>
      <c r="D42" s="36" t="e">
        <f>'Data Analysis Sheet'!$W$102</f>
        <v>#DIV/0!</v>
      </c>
    </row>
    <row r="43" spans="1:14" x14ac:dyDescent="0.25">
      <c r="B43" s="36"/>
      <c r="C43" s="36"/>
      <c r="D43" s="36"/>
    </row>
    <row r="44" spans="1:14" x14ac:dyDescent="0.25">
      <c r="A44" t="s">
        <v>259</v>
      </c>
      <c r="B44" s="36"/>
      <c r="C44" s="36"/>
      <c r="D44" s="36"/>
    </row>
    <row r="45" spans="1:14" x14ac:dyDescent="0.25">
      <c r="A45" t="s">
        <v>199</v>
      </c>
      <c r="B45" t="s">
        <v>29</v>
      </c>
      <c r="C45" t="s">
        <v>40</v>
      </c>
      <c r="D45" t="s">
        <v>41</v>
      </c>
    </row>
    <row r="46" spans="1:14" x14ac:dyDescent="0.25">
      <c r="A46" t="s">
        <v>23</v>
      </c>
      <c r="B46" s="33">
        <f>'Data Analysis Sheet'!$AD$101</f>
        <v>0</v>
      </c>
      <c r="C46" s="33">
        <f>'Data Analysis Sheet'!$AE$101</f>
        <v>0</v>
      </c>
      <c r="D46" s="33">
        <f>'Data Analysis Sheet'!$AF$101</f>
        <v>0</v>
      </c>
    </row>
    <row r="47" spans="1:14" x14ac:dyDescent="0.25">
      <c r="A47" t="s">
        <v>201</v>
      </c>
      <c r="B47" s="36" t="e">
        <f>'Data Analysis Sheet'!$AD$102</f>
        <v>#DIV/0!</v>
      </c>
      <c r="C47" s="36" t="e">
        <f>'Data Analysis Sheet'!$AE$102</f>
        <v>#DIV/0!</v>
      </c>
      <c r="D47" s="36" t="e">
        <f>'Data Analysis Sheet'!$AF$102</f>
        <v>#DIV/0!</v>
      </c>
    </row>
    <row r="48" spans="1:14" x14ac:dyDescent="0.25">
      <c r="B48" s="36"/>
      <c r="C48" s="36"/>
      <c r="D48" s="36"/>
    </row>
    <row r="49" spans="1:4" x14ac:dyDescent="0.25">
      <c r="A49" t="s">
        <v>257</v>
      </c>
      <c r="B49" s="36"/>
      <c r="C49" s="36"/>
      <c r="D49" s="36"/>
    </row>
    <row r="50" spans="1:4" x14ac:dyDescent="0.25">
      <c r="A50" t="s">
        <v>199</v>
      </c>
      <c r="B50" t="s">
        <v>29</v>
      </c>
      <c r="C50" t="s">
        <v>202</v>
      </c>
      <c r="D50" t="s">
        <v>41</v>
      </c>
    </row>
    <row r="51" spans="1:4" x14ac:dyDescent="0.25">
      <c r="A51" t="s">
        <v>23</v>
      </c>
      <c r="B51" s="33">
        <f>'Data Analysis Sheet'!$AG$101</f>
        <v>0</v>
      </c>
      <c r="C51" s="33">
        <f>'Data Analysis Sheet'!$AH$101</f>
        <v>0</v>
      </c>
      <c r="D51" s="33">
        <f>'Data Analysis Sheet'!$AI$101</f>
        <v>0</v>
      </c>
    </row>
    <row r="52" spans="1:4" x14ac:dyDescent="0.25">
      <c r="A52" s="18" t="s">
        <v>204</v>
      </c>
      <c r="B52" s="36" t="e">
        <f>'Data Analysis Sheet'!$AG$102</f>
        <v>#DIV/0!</v>
      </c>
      <c r="C52" s="36" t="e">
        <f>'Data Analysis Sheet'!$AH$102</f>
        <v>#DIV/0!</v>
      </c>
      <c r="D52" s="36" t="e">
        <f>'Data Analysis Sheet'!$AI$102</f>
        <v>#DIV/0!</v>
      </c>
    </row>
    <row r="53" spans="1:4" x14ac:dyDescent="0.25">
      <c r="B53" s="36"/>
      <c r="C53" s="36"/>
      <c r="D53" s="36"/>
    </row>
    <row r="54" spans="1:4" x14ac:dyDescent="0.25">
      <c r="B54" s="36"/>
      <c r="C54" s="36"/>
      <c r="D54" s="36"/>
    </row>
    <row r="55" spans="1:4" x14ac:dyDescent="0.25">
      <c r="A55" t="s">
        <v>200</v>
      </c>
      <c r="B55" t="s">
        <v>24</v>
      </c>
      <c r="C55" t="s">
        <v>203</v>
      </c>
      <c r="D55" t="s">
        <v>41</v>
      </c>
    </row>
    <row r="56" spans="1:4" x14ac:dyDescent="0.25">
      <c r="A56" t="s">
        <v>23</v>
      </c>
      <c r="B56">
        <f>'Data Entry Sheet'!$AT$102</f>
        <v>0</v>
      </c>
      <c r="C56">
        <f>'Data Entry Sheet'!$AU$102</f>
        <v>0</v>
      </c>
      <c r="D56">
        <f>'Data Analysis Sheet'!$AK$102</f>
        <v>0</v>
      </c>
    </row>
    <row r="57" spans="1:4" x14ac:dyDescent="0.25">
      <c r="A57" t="s">
        <v>39</v>
      </c>
      <c r="B57" s="36" t="e">
        <f>'Data Entry Sheet'!$AT$103</f>
        <v>#DIV/0!</v>
      </c>
      <c r="C57" s="36" t="e">
        <f>'Data Entry Sheet'!$AU$103</f>
        <v>#DIV/0!</v>
      </c>
      <c r="D57" s="36" t="e">
        <f>'Data Analysis Sheet'!$AK$103</f>
        <v>#DIV/0!</v>
      </c>
    </row>
    <row r="60" spans="1:4" x14ac:dyDescent="0.25">
      <c r="A60" t="s">
        <v>200</v>
      </c>
      <c r="B60" t="s">
        <v>24</v>
      </c>
      <c r="C60" t="s">
        <v>203</v>
      </c>
      <c r="D60" t="s">
        <v>41</v>
      </c>
    </row>
    <row r="61" spans="1:4" x14ac:dyDescent="0.25">
      <c r="A61" t="str">
        <f t="shared" ref="A61:D61" si="1">A57</f>
        <v>Percentage of patients with at least one omission or discrepancy at discharge</v>
      </c>
      <c r="B61" s="36" t="e">
        <f t="shared" si="1"/>
        <v>#DIV/0!</v>
      </c>
      <c r="C61" s="36" t="e">
        <f t="shared" si="1"/>
        <v>#DIV/0!</v>
      </c>
      <c r="D61" s="36" t="e">
        <f t="shared" si="1"/>
        <v>#DIV/0!</v>
      </c>
    </row>
  </sheetData>
  <pageMargins left="0.7" right="0.7" top="0.75" bottom="0.75" header="0.3" footer="0.3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Entry Sheet</vt:lpstr>
      <vt:lpstr>Data Analysis Sheet</vt:lpstr>
      <vt:lpstr>History Qs</vt:lpstr>
      <vt:lpstr>Admission Rec Qs</vt:lpstr>
      <vt:lpstr>Discharge Rec Qs </vt:lpstr>
      <vt:lpstr>Tables and Graphs</vt:lpstr>
    </vt:vector>
  </TitlesOfParts>
  <Company>Health Support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muscillon</dc:creator>
  <cp:lastModifiedBy>Kate Roper</cp:lastModifiedBy>
  <dcterms:created xsi:type="dcterms:W3CDTF">2013-04-14T23:59:30Z</dcterms:created>
  <dcterms:modified xsi:type="dcterms:W3CDTF">2015-02-11T05:37:41Z</dcterms:modified>
</cp:coreProperties>
</file>